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cuments\Sprawozdanie 2022\"/>
    </mc:Choice>
  </mc:AlternateContent>
  <bookViews>
    <workbookView xWindow="0" yWindow="0" windowWidth="0" windowHeight="16935"/>
  </bookViews>
  <sheets>
    <sheet name="zal 15 WYKON DOCH i WYD BŚE 2" sheetId="2" r:id="rId1"/>
  </sheets>
  <definedNames>
    <definedName name="_xlnm._FilterDatabase" localSheetId="0" hidden="1">'zal 15 WYKON DOCH i WYD BŚE 2'!$A$7:$L$402</definedName>
    <definedName name="_xlnm.Print_Area" localSheetId="0">'zal 15 WYKON DOCH i WYD BŚE 2'!$A$5:$K$405</definedName>
    <definedName name="Programy">#REF!</definedName>
    <definedName name="_xlnm.Print_Titles" localSheetId="0">'zal 15 WYKON DOCH i WYD BŚE 2'!$1:$7</definedName>
  </definedNames>
  <calcPr calcId="152511"/>
</workbook>
</file>

<file path=xl/calcChain.xml><?xml version="1.0" encoding="utf-8"?>
<calcChain xmlns="http://schemas.openxmlformats.org/spreadsheetml/2006/main">
  <c r="K102" i="2" l="1"/>
  <c r="J102" i="2"/>
  <c r="I102" i="2"/>
  <c r="H102" i="2"/>
  <c r="G102" i="2"/>
  <c r="F102" i="2"/>
  <c r="E102" i="2"/>
  <c r="D102" i="2"/>
  <c r="C102" i="2"/>
  <c r="K393" i="2"/>
  <c r="J393" i="2"/>
  <c r="H393" i="2"/>
  <c r="G393" i="2"/>
  <c r="K380" i="2"/>
  <c r="J380" i="2"/>
  <c r="H380" i="2"/>
  <c r="G380" i="2"/>
  <c r="K367" i="2"/>
  <c r="J367" i="2"/>
  <c r="H367" i="2"/>
  <c r="G367" i="2"/>
  <c r="K354" i="2"/>
  <c r="J354" i="2"/>
  <c r="H354" i="2"/>
  <c r="G354" i="2"/>
  <c r="K341" i="2"/>
  <c r="J341" i="2"/>
  <c r="H341" i="2"/>
  <c r="G341" i="2"/>
  <c r="G347" i="2"/>
  <c r="H347" i="2"/>
  <c r="K329" i="2"/>
  <c r="J329" i="2"/>
  <c r="H329" i="2"/>
  <c r="G329" i="2"/>
  <c r="K316" i="2"/>
  <c r="J316" i="2"/>
  <c r="H316" i="2"/>
  <c r="G316" i="2"/>
  <c r="K304" i="2"/>
  <c r="J304" i="2"/>
  <c r="H304" i="2"/>
  <c r="G304" i="2"/>
  <c r="K296" i="2"/>
  <c r="J296" i="2"/>
  <c r="K294" i="2"/>
  <c r="J294" i="2"/>
  <c r="H296" i="2"/>
  <c r="G296" i="2"/>
  <c r="H294" i="2"/>
  <c r="G294" i="2"/>
  <c r="K287" i="2"/>
  <c r="J287" i="2"/>
  <c r="K285" i="2"/>
  <c r="J285" i="2"/>
  <c r="K283" i="2"/>
  <c r="J283" i="2"/>
  <c r="K280" i="2"/>
  <c r="J280" i="2"/>
  <c r="K278" i="2"/>
  <c r="J278" i="2"/>
  <c r="H287" i="2"/>
  <c r="G287" i="2"/>
  <c r="H285" i="2"/>
  <c r="G285" i="2"/>
  <c r="H283" i="2"/>
  <c r="G283" i="2"/>
  <c r="H280" i="2"/>
  <c r="G280" i="2"/>
  <c r="H278" i="2"/>
  <c r="G278" i="2"/>
  <c r="K267" i="2"/>
  <c r="J267" i="2"/>
  <c r="K264" i="2"/>
  <c r="J264" i="2"/>
  <c r="K262" i="2"/>
  <c r="J262" i="2"/>
  <c r="K260" i="2"/>
  <c r="J260" i="2"/>
  <c r="H267" i="2"/>
  <c r="G267" i="2"/>
  <c r="H264" i="2"/>
  <c r="G264" i="2"/>
  <c r="H262" i="2"/>
  <c r="G262" i="2"/>
  <c r="H260" i="2"/>
  <c r="G260" i="2"/>
  <c r="K252" i="2"/>
  <c r="J252" i="2"/>
  <c r="K247" i="2"/>
  <c r="J247" i="2"/>
  <c r="H252" i="2"/>
  <c r="G252" i="2"/>
  <c r="H247" i="2"/>
  <c r="G247" i="2"/>
  <c r="K244" i="2"/>
  <c r="J244" i="2"/>
  <c r="I244" i="2"/>
  <c r="H244" i="2"/>
  <c r="G244" i="2"/>
  <c r="F244" i="2"/>
  <c r="E244" i="2"/>
  <c r="D244" i="2"/>
  <c r="C244" i="2"/>
  <c r="K229" i="2"/>
  <c r="J229" i="2"/>
  <c r="H229" i="2"/>
  <c r="G229" i="2"/>
  <c r="K200" i="2"/>
  <c r="J199" i="2"/>
  <c r="J200" i="2"/>
  <c r="K192" i="2"/>
  <c r="J192" i="2"/>
  <c r="H200" i="2"/>
  <c r="G199" i="2"/>
  <c r="G200" i="2"/>
  <c r="H192" i="2"/>
  <c r="G192" i="2"/>
  <c r="K115" i="2"/>
  <c r="J115" i="2"/>
  <c r="H115" i="2"/>
  <c r="G115" i="2"/>
  <c r="K113" i="2"/>
  <c r="J113" i="2"/>
  <c r="I113" i="2"/>
  <c r="H113" i="2"/>
  <c r="G113" i="2"/>
  <c r="F113" i="2"/>
  <c r="E113" i="2"/>
  <c r="D113" i="2"/>
  <c r="C113" i="2"/>
  <c r="H95" i="2"/>
  <c r="H96" i="2"/>
  <c r="G95" i="2"/>
  <c r="G96" i="2"/>
  <c r="K47" i="2"/>
  <c r="J47" i="2"/>
  <c r="K45" i="2"/>
  <c r="J45" i="2"/>
  <c r="H47" i="2"/>
  <c r="G47" i="2"/>
  <c r="H45" i="2"/>
  <c r="G45" i="2"/>
  <c r="K39" i="2"/>
  <c r="J39" i="2"/>
  <c r="K37" i="2"/>
  <c r="J37" i="2"/>
  <c r="K34" i="2"/>
  <c r="J34" i="2"/>
  <c r="K31" i="2"/>
  <c r="J31" i="2"/>
  <c r="K27" i="2"/>
  <c r="J27" i="2"/>
  <c r="K24" i="2"/>
  <c r="J24" i="2"/>
  <c r="K21" i="2"/>
  <c r="J21" i="2"/>
  <c r="K18" i="2"/>
  <c r="J18" i="2"/>
  <c r="K15" i="2"/>
  <c r="J15" i="2"/>
  <c r="K12" i="2"/>
  <c r="J12" i="2"/>
  <c r="J402" i="2" s="1"/>
  <c r="K9" i="2"/>
  <c r="K402" i="2" s="1"/>
  <c r="J9" i="2"/>
  <c r="H39" i="2"/>
  <c r="G39" i="2"/>
  <c r="H37" i="2"/>
  <c r="G37" i="2"/>
  <c r="H34" i="2"/>
  <c r="G34" i="2"/>
  <c r="H31" i="2"/>
  <c r="G31" i="2"/>
  <c r="H27" i="2"/>
  <c r="G27" i="2"/>
  <c r="H24" i="2"/>
  <c r="G24" i="2"/>
  <c r="H21" i="2"/>
  <c r="G21" i="2"/>
  <c r="H18" i="2"/>
  <c r="G18" i="2"/>
  <c r="H15" i="2"/>
  <c r="H402" i="2" s="1"/>
  <c r="G15" i="2"/>
  <c r="H12" i="2"/>
  <c r="G12" i="2"/>
  <c r="G402" i="2" s="1"/>
  <c r="H9" i="2"/>
  <c r="G9" i="2"/>
  <c r="D294" i="2"/>
  <c r="E294" i="2"/>
  <c r="F294" i="2"/>
  <c r="I294" i="2"/>
  <c r="C294" i="2"/>
  <c r="D273" i="2"/>
  <c r="E273" i="2"/>
  <c r="F273" i="2"/>
  <c r="G273" i="2"/>
  <c r="H273" i="2"/>
  <c r="I273" i="2"/>
  <c r="J273" i="2"/>
  <c r="K273" i="2"/>
  <c r="C273" i="2"/>
  <c r="D42" i="2"/>
  <c r="E42" i="2"/>
  <c r="F42" i="2"/>
  <c r="G42" i="2"/>
  <c r="H42" i="2"/>
  <c r="I42" i="2"/>
  <c r="J42" i="2"/>
  <c r="K42" i="2"/>
  <c r="C42" i="2"/>
  <c r="D37" i="2"/>
  <c r="E37" i="2"/>
  <c r="F37" i="2"/>
  <c r="I37" i="2"/>
  <c r="C37" i="2"/>
  <c r="I27" i="2"/>
  <c r="F27" i="2"/>
  <c r="D27" i="2"/>
  <c r="E27" i="2"/>
  <c r="C27" i="2"/>
  <c r="I15" i="2"/>
  <c r="F15" i="2"/>
  <c r="D15" i="2"/>
  <c r="E15" i="2"/>
  <c r="C15" i="2"/>
  <c r="D12" i="2"/>
  <c r="E12" i="2"/>
  <c r="F12" i="2"/>
  <c r="F402" i="2" s="1"/>
  <c r="I12" i="2"/>
  <c r="C12" i="2"/>
  <c r="D202" i="2"/>
  <c r="E202" i="2"/>
  <c r="F202" i="2"/>
  <c r="G202" i="2"/>
  <c r="H202" i="2"/>
  <c r="I202" i="2"/>
  <c r="J202" i="2"/>
  <c r="K202" i="2"/>
  <c r="C202" i="2"/>
  <c r="I401" i="2"/>
  <c r="I393" i="2"/>
  <c r="I387" i="2"/>
  <c r="I380" i="2"/>
  <c r="I374" i="2"/>
  <c r="I367" i="2"/>
  <c r="I363" i="2"/>
  <c r="I354" i="2"/>
  <c r="I347" i="2"/>
  <c r="I341" i="2"/>
  <c r="I336" i="2"/>
  <c r="I329" i="2"/>
  <c r="I323" i="2"/>
  <c r="I316" i="2"/>
  <c r="I310" i="2"/>
  <c r="I304" i="2"/>
  <c r="I298" i="2"/>
  <c r="I296" i="2"/>
  <c r="I291" i="2"/>
  <c r="I287" i="2"/>
  <c r="I285" i="2"/>
  <c r="I283" i="2"/>
  <c r="I280" i="2"/>
  <c r="I278" i="2"/>
  <c r="I275" i="2"/>
  <c r="I267" i="2"/>
  <c r="I264" i="2"/>
  <c r="I262" i="2"/>
  <c r="I260" i="2"/>
  <c r="I257" i="2"/>
  <c r="I252" i="2"/>
  <c r="I247" i="2"/>
  <c r="I235" i="2"/>
  <c r="I229" i="2"/>
  <c r="I220" i="2"/>
  <c r="I200" i="2"/>
  <c r="I192" i="2"/>
  <c r="I186" i="2"/>
  <c r="I156" i="2"/>
  <c r="I154" i="2"/>
  <c r="I136" i="2"/>
  <c r="I118" i="2"/>
  <c r="I115" i="2"/>
  <c r="I96" i="2"/>
  <c r="I86" i="2"/>
  <c r="I75" i="2"/>
  <c r="I69" i="2"/>
  <c r="I63" i="2"/>
  <c r="I51" i="2"/>
  <c r="I47" i="2"/>
  <c r="I45" i="2"/>
  <c r="I39" i="2"/>
  <c r="I34" i="2"/>
  <c r="I31" i="2"/>
  <c r="I24" i="2"/>
  <c r="I21" i="2"/>
  <c r="I18" i="2"/>
  <c r="I9" i="2"/>
  <c r="F401" i="2"/>
  <c r="F393" i="2"/>
  <c r="F387" i="2"/>
  <c r="F380" i="2"/>
  <c r="F374" i="2"/>
  <c r="F367" i="2"/>
  <c r="F363" i="2"/>
  <c r="F354" i="2"/>
  <c r="F347" i="2"/>
  <c r="F341" i="2"/>
  <c r="F336" i="2"/>
  <c r="F329" i="2"/>
  <c r="F323" i="2"/>
  <c r="F316" i="2"/>
  <c r="F310" i="2"/>
  <c r="F304" i="2"/>
  <c r="F298" i="2"/>
  <c r="F296" i="2"/>
  <c r="F291" i="2"/>
  <c r="F287" i="2"/>
  <c r="F285" i="2"/>
  <c r="F283" i="2"/>
  <c r="F280" i="2"/>
  <c r="F278" i="2"/>
  <c r="F275" i="2"/>
  <c r="F267" i="2"/>
  <c r="F264" i="2"/>
  <c r="F262" i="2"/>
  <c r="F260" i="2"/>
  <c r="F257" i="2"/>
  <c r="F252" i="2"/>
  <c r="F247" i="2"/>
  <c r="F235" i="2"/>
  <c r="F229" i="2"/>
  <c r="F220" i="2"/>
  <c r="F200" i="2"/>
  <c r="F192" i="2"/>
  <c r="F186" i="2"/>
  <c r="F156" i="2"/>
  <c r="F154" i="2"/>
  <c r="F136" i="2"/>
  <c r="F118" i="2"/>
  <c r="F115" i="2"/>
  <c r="F96" i="2"/>
  <c r="F86" i="2"/>
  <c r="F75" i="2"/>
  <c r="F69" i="2"/>
  <c r="F63" i="2"/>
  <c r="F51" i="2"/>
  <c r="F47" i="2"/>
  <c r="F45" i="2"/>
  <c r="F39" i="2"/>
  <c r="F34" i="2"/>
  <c r="F31" i="2"/>
  <c r="F24" i="2"/>
  <c r="F21" i="2"/>
  <c r="F18" i="2"/>
  <c r="F9" i="2"/>
  <c r="E264" i="2"/>
  <c r="D264" i="2"/>
  <c r="C264" i="2"/>
  <c r="D393" i="2"/>
  <c r="E393" i="2"/>
  <c r="C393" i="2"/>
  <c r="D380" i="2"/>
  <c r="E380" i="2"/>
  <c r="C380" i="2"/>
  <c r="D341" i="2"/>
  <c r="E341" i="2"/>
  <c r="C341" i="2"/>
  <c r="D310" i="2"/>
  <c r="E310" i="2"/>
  <c r="G310" i="2"/>
  <c r="H310" i="2"/>
  <c r="J310" i="2"/>
  <c r="K310" i="2"/>
  <c r="C310" i="2"/>
  <c r="E285" i="2"/>
  <c r="D285" i="2"/>
  <c r="C285" i="2"/>
  <c r="D278" i="2"/>
  <c r="E278" i="2"/>
  <c r="C278" i="2"/>
  <c r="D260" i="2"/>
  <c r="E260" i="2"/>
  <c r="C260" i="2"/>
  <c r="D235" i="2"/>
  <c r="E235" i="2"/>
  <c r="G235" i="2"/>
  <c r="H235" i="2"/>
  <c r="J235" i="2"/>
  <c r="K235" i="2"/>
  <c r="C235" i="2"/>
  <c r="D229" i="2"/>
  <c r="E229" i="2"/>
  <c r="C229" i="2"/>
  <c r="C220" i="2"/>
  <c r="D200" i="2"/>
  <c r="E200" i="2"/>
  <c r="C200" i="2"/>
  <c r="D75" i="2"/>
  <c r="E75" i="2"/>
  <c r="G75" i="2"/>
  <c r="H75" i="2"/>
  <c r="J75" i="2"/>
  <c r="K75" i="2"/>
  <c r="C75" i="2"/>
  <c r="D63" i="2"/>
  <c r="E63" i="2"/>
  <c r="G63" i="2"/>
  <c r="H63" i="2"/>
  <c r="J63" i="2"/>
  <c r="K63" i="2"/>
  <c r="C63" i="2"/>
  <c r="D24" i="2"/>
  <c r="E24" i="2"/>
  <c r="C24" i="2"/>
  <c r="D21" i="2"/>
  <c r="E21" i="2"/>
  <c r="C21" i="2"/>
  <c r="D18" i="2"/>
  <c r="E18" i="2"/>
  <c r="C18" i="2"/>
  <c r="C262" i="2"/>
  <c r="D262" i="2"/>
  <c r="E262" i="2"/>
  <c r="D9" i="2"/>
  <c r="E9" i="2"/>
  <c r="E402" i="2" s="1"/>
  <c r="C9" i="2"/>
  <c r="G401" i="2"/>
  <c r="H401" i="2"/>
  <c r="J401" i="2"/>
  <c r="K401" i="2"/>
  <c r="G387" i="2"/>
  <c r="H387" i="2"/>
  <c r="J387" i="2"/>
  <c r="K387" i="2"/>
  <c r="G374" i="2"/>
  <c r="H374" i="2"/>
  <c r="J374" i="2"/>
  <c r="K374" i="2"/>
  <c r="G363" i="2"/>
  <c r="H363" i="2"/>
  <c r="J363" i="2"/>
  <c r="K363" i="2"/>
  <c r="J347" i="2"/>
  <c r="K347" i="2"/>
  <c r="G336" i="2"/>
  <c r="H336" i="2"/>
  <c r="J336" i="2"/>
  <c r="K336" i="2"/>
  <c r="G323" i="2"/>
  <c r="H323" i="2"/>
  <c r="J323" i="2"/>
  <c r="K323" i="2"/>
  <c r="G298" i="2"/>
  <c r="H298" i="2"/>
  <c r="J298" i="2"/>
  <c r="K298" i="2"/>
  <c r="G291" i="2"/>
  <c r="H291" i="2"/>
  <c r="J291" i="2"/>
  <c r="K291" i="2"/>
  <c r="G275" i="2"/>
  <c r="H275" i="2"/>
  <c r="J275" i="2"/>
  <c r="K275" i="2"/>
  <c r="G257" i="2"/>
  <c r="H257" i="2"/>
  <c r="J257" i="2"/>
  <c r="K257" i="2"/>
  <c r="G220" i="2"/>
  <c r="H220" i="2"/>
  <c r="J220" i="2"/>
  <c r="K220" i="2"/>
  <c r="G186" i="2"/>
  <c r="H186" i="2"/>
  <c r="J186" i="2"/>
  <c r="K186" i="2"/>
  <c r="G156" i="2"/>
  <c r="H156" i="2"/>
  <c r="J156" i="2"/>
  <c r="K156" i="2"/>
  <c r="G154" i="2"/>
  <c r="H154" i="2"/>
  <c r="J154" i="2"/>
  <c r="K154" i="2"/>
  <c r="G136" i="2"/>
  <c r="H136" i="2"/>
  <c r="J136" i="2"/>
  <c r="K136" i="2"/>
  <c r="G118" i="2"/>
  <c r="H118" i="2"/>
  <c r="J118" i="2"/>
  <c r="K118" i="2"/>
  <c r="J96" i="2"/>
  <c r="K96" i="2"/>
  <c r="G86" i="2"/>
  <c r="H86" i="2"/>
  <c r="J86" i="2"/>
  <c r="K86" i="2"/>
  <c r="G69" i="2"/>
  <c r="H69" i="2"/>
  <c r="J69" i="2"/>
  <c r="K69" i="2"/>
  <c r="G51" i="2"/>
  <c r="H51" i="2"/>
  <c r="J51" i="2"/>
  <c r="K51" i="2"/>
  <c r="E401" i="2"/>
  <c r="D401" i="2"/>
  <c r="C401" i="2"/>
  <c r="E387" i="2"/>
  <c r="D387" i="2"/>
  <c r="C387" i="2"/>
  <c r="E374" i="2"/>
  <c r="D374" i="2"/>
  <c r="C374" i="2"/>
  <c r="E367" i="2"/>
  <c r="D367" i="2"/>
  <c r="C367" i="2"/>
  <c r="E363" i="2"/>
  <c r="D363" i="2"/>
  <c r="C363" i="2"/>
  <c r="E354" i="2"/>
  <c r="D354" i="2"/>
  <c r="C354" i="2"/>
  <c r="E347" i="2"/>
  <c r="D347" i="2"/>
  <c r="C347" i="2"/>
  <c r="E336" i="2"/>
  <c r="D336" i="2"/>
  <c r="C336" i="2"/>
  <c r="E329" i="2"/>
  <c r="D329" i="2"/>
  <c r="C329" i="2"/>
  <c r="E323" i="2"/>
  <c r="D323" i="2"/>
  <c r="C323" i="2"/>
  <c r="E316" i="2"/>
  <c r="D316" i="2"/>
  <c r="C316" i="2"/>
  <c r="E304" i="2"/>
  <c r="D304" i="2"/>
  <c r="C304" i="2"/>
  <c r="E298" i="2"/>
  <c r="D298" i="2"/>
  <c r="C298" i="2"/>
  <c r="E296" i="2"/>
  <c r="D296" i="2"/>
  <c r="C296" i="2"/>
  <c r="E291" i="2"/>
  <c r="D291" i="2"/>
  <c r="C291" i="2"/>
  <c r="E287" i="2"/>
  <c r="D287" i="2"/>
  <c r="C287" i="2"/>
  <c r="E283" i="2"/>
  <c r="D283" i="2"/>
  <c r="C283" i="2"/>
  <c r="E280" i="2"/>
  <c r="D280" i="2"/>
  <c r="C280" i="2"/>
  <c r="E275" i="2"/>
  <c r="D275" i="2"/>
  <c r="C275" i="2"/>
  <c r="E267" i="2"/>
  <c r="D267" i="2"/>
  <c r="C267" i="2"/>
  <c r="E257" i="2"/>
  <c r="D257" i="2"/>
  <c r="C257" i="2"/>
  <c r="E252" i="2"/>
  <c r="D252" i="2"/>
  <c r="C252" i="2"/>
  <c r="E247" i="2"/>
  <c r="D247" i="2"/>
  <c r="C247" i="2"/>
  <c r="E220" i="2"/>
  <c r="D220" i="2"/>
  <c r="E192" i="2"/>
  <c r="D192" i="2"/>
  <c r="C192" i="2"/>
  <c r="E186" i="2"/>
  <c r="D186" i="2"/>
  <c r="C186" i="2"/>
  <c r="E156" i="2"/>
  <c r="D156" i="2"/>
  <c r="C156" i="2"/>
  <c r="E154" i="2"/>
  <c r="D154" i="2"/>
  <c r="C154" i="2"/>
  <c r="E136" i="2"/>
  <c r="D136" i="2"/>
  <c r="C136" i="2"/>
  <c r="E118" i="2"/>
  <c r="D118" i="2"/>
  <c r="C118" i="2"/>
  <c r="E115" i="2"/>
  <c r="D115" i="2"/>
  <c r="C115" i="2"/>
  <c r="E96" i="2"/>
  <c r="D96" i="2"/>
  <c r="C96" i="2"/>
  <c r="E86" i="2"/>
  <c r="D86" i="2"/>
  <c r="C86" i="2"/>
  <c r="E69" i="2"/>
  <c r="D69" i="2"/>
  <c r="C69" i="2"/>
  <c r="E51" i="2"/>
  <c r="D51" i="2"/>
  <c r="C51" i="2"/>
  <c r="E47" i="2"/>
  <c r="D47" i="2"/>
  <c r="C47" i="2"/>
  <c r="E45" i="2"/>
  <c r="D45" i="2"/>
  <c r="C45" i="2"/>
  <c r="E39" i="2"/>
  <c r="D39" i="2"/>
  <c r="D402" i="2" s="1"/>
  <c r="C39" i="2"/>
  <c r="E34" i="2"/>
  <c r="D34" i="2"/>
  <c r="C34" i="2"/>
  <c r="C402" i="2" s="1"/>
  <c r="E31" i="2"/>
  <c r="D31" i="2"/>
  <c r="C31" i="2"/>
  <c r="I402" i="2"/>
</calcChain>
</file>

<file path=xl/sharedStrings.xml><?xml version="1.0" encoding="utf-8"?>
<sst xmlns="http://schemas.openxmlformats.org/spreadsheetml/2006/main" count="445" uniqueCount="82">
  <si>
    <t>Nazwa Programów Operacyjnych</t>
  </si>
  <si>
    <t>finansowanie</t>
  </si>
  <si>
    <t xml:space="preserve"> współfinansowanie</t>
  </si>
  <si>
    <t>Ogółem</t>
  </si>
  <si>
    <t>Wydatki budżetu państwa**)</t>
  </si>
  <si>
    <t>w tys. zł</t>
  </si>
  <si>
    <t>Część</t>
  </si>
  <si>
    <t>Wydatki budżetu środków europejskich*)</t>
  </si>
  <si>
    <t>OGÓŁEM CZĘŚCI</t>
  </si>
  <si>
    <t>85/02</t>
  </si>
  <si>
    <t>85/04</t>
  </si>
  <si>
    <t>85/06</t>
  </si>
  <si>
    <t>85/08</t>
  </si>
  <si>
    <t>85/10</t>
  </si>
  <si>
    <t>85/12</t>
  </si>
  <si>
    <t>85/14</t>
  </si>
  <si>
    <t>85/16</t>
  </si>
  <si>
    <t>85/18</t>
  </si>
  <si>
    <t>85/20</t>
  </si>
  <si>
    <t>85/22</t>
  </si>
  <si>
    <t>85/24</t>
  </si>
  <si>
    <t>85/26</t>
  </si>
  <si>
    <t>85/28</t>
  </si>
  <si>
    <t>85/30</t>
  </si>
  <si>
    <t>85/32</t>
  </si>
  <si>
    <t>Program Operacyjny Pomoc Techniczna 2014 - 2020</t>
  </si>
  <si>
    <t>Program Operacyjny Rybactwo i Morze 2014 - 2020</t>
  </si>
  <si>
    <t>Program Operacyjny Inteligentny Rozwój 2014 - 2020</t>
  </si>
  <si>
    <t>Program Operacyjny Infrastruktura i Środowisko 2014 - 2020</t>
  </si>
  <si>
    <t>Wielkopolski Regionalny Program Operacyjny na lata 2014 - 2020</t>
  </si>
  <si>
    <t>Regionalny Program Operacyjny Województwa Kujawsko - Pomorskiego na lata 2014 - 2020</t>
  </si>
  <si>
    <t>Regionalny Program Operacyjny Województwa Łódzkiego na lata 2014 - 2020</t>
  </si>
  <si>
    <t>Regionalny Program Operacyjny Województwa Lubelskiego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</si>
  <si>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</si>
  <si>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</si>
  <si>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Podlaskiego na lata 2014 - 2020</t>
  </si>
  <si>
    <t>Regionalny Program Operacyjny Województwa Podkarpackiego na lata 2014 - 2020</t>
  </si>
  <si>
    <t>Regionalny Program Operacyjny Województwa Śląskiego na lata 2014 - 2020</t>
  </si>
  <si>
    <t>Regionalny Program Operacyjny Województwa Świętokrzyskiego na lata 2014 - 2020</t>
  </si>
  <si>
    <t>Program Operacyjny Polska Wschodnia 2014 - 2020</t>
  </si>
  <si>
    <t>Europejska Współpraca Terytorialna 2014 - 2020</t>
  </si>
  <si>
    <t>Regionalny Program Operacyjny Województwa Małopolskiego na lata 2014 - 2020</t>
  </si>
  <si>
    <t>Regionalny Program Operacyjny Województwa Dolnośląskiego 2014 - 2020</t>
  </si>
  <si>
    <t>Regionalny Program Operacyjny Województwa Pomorskiego na lata 2014 - 2020</t>
  </si>
  <si>
    <t>Regionalny Program Operacyjny Województwa Warmińsko - Mazurskiego na lata 2014 - 2020</t>
  </si>
  <si>
    <t>Regionalny Program Operacyjny Województwa Zachodniopomorskiego 2014 - 2020</t>
  </si>
  <si>
    <t xml:space="preserve">Instrument "Łącząc Europę" </t>
  </si>
  <si>
    <t>Regionalny Program Operacyjny - Lubuskie 2020</t>
  </si>
  <si>
    <t>Europejski Instrument Sąsiedztwa 2014 - 2020</t>
  </si>
  <si>
    <t>Program Operacyjny Pomoc Żywnościowa 2014 - 2020</t>
  </si>
  <si>
    <t>Wydatki budżetu środków europejskich</t>
  </si>
  <si>
    <t>współfinanoswanie</t>
  </si>
  <si>
    <t>Wydatki budżetu państwa</t>
  </si>
  <si>
    <t>współfinansowanie</t>
  </si>
  <si>
    <t>Program Operacyjny Polska Cyfrowa na lata 2014 - 2020</t>
  </si>
  <si>
    <t>Program Operacyjny Wiedza Edukacja Rozwój 2014 - 2020</t>
  </si>
  <si>
    <t>programów Europejskiej Współpracy Terytorialnej oraz programów Europejskiego Instrumentu Sąsiedztwa</t>
  </si>
  <si>
    <t>15/08</t>
  </si>
  <si>
    <t>Wspólna polityka rolna</t>
  </si>
  <si>
    <t>15/02</t>
  </si>
  <si>
    <t>15/03</t>
  </si>
  <si>
    <t>15/04</t>
  </si>
  <si>
    <t>15/05</t>
  </si>
  <si>
    <t>15/06</t>
  </si>
  <si>
    <t>15/07</t>
  </si>
  <si>
    <t>15/09</t>
  </si>
  <si>
    <t>15/10</t>
  </si>
  <si>
    <t>15/11</t>
  </si>
  <si>
    <t>15/12</t>
  </si>
  <si>
    <t>Mechanizm Finansowy EOG 2014-2021</t>
  </si>
  <si>
    <t>Norweski Mechanizm Finansowy 2014-2021</t>
  </si>
  <si>
    <t>Tabela 2. Wykonanie wydatków budżetu środków europejskich oraz budżetu państwa w roku 2022 w zakresie programów finansowanych z udziałem środków europejskich,</t>
  </si>
  <si>
    <t>Plan na rok 2022</t>
  </si>
  <si>
    <t>Plan po zmianach w roku 2022</t>
  </si>
  <si>
    <t>Wykonanie w roku 2022</t>
  </si>
  <si>
    <t>15/01</t>
  </si>
  <si>
    <t>Perspektywa Finansowa UE 2021-2027</t>
  </si>
  <si>
    <t>Program Operacyjny Innowacyjna Gospodarka 2007 - 2013</t>
  </si>
  <si>
    <t>Małopolski Regionalny Program Operacyjny na lata 2007 - 2013</t>
  </si>
  <si>
    <t>Program Operacyjny Infrastruktura i Środowisko 2007 - 2013</t>
  </si>
  <si>
    <t>**) wydatki planowane na rok 2022 były zwiększane z rezerwy celowej poz. 8 z załącznika nr 2</t>
  </si>
  <si>
    <t xml:space="preserve"> *) wydatki planowane na rok 2022 były zwiększane z rezerwy celowej poz. 98 i 99 z załącznika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</si>
</sst>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,"/>
  </numFmts>
  <fonts count="45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Arial"/>
      <family val="2"/>
      <charset val="238"/>
    </font>
    <font>
      <b/>
      <sz val="18"/>
      <name val="Arial"/>
      <family val="2"/>
      <charset val="238"/>
    </font>
    <font>
      <sz val="13"/>
      <name val="Arial"/>
      <family val="2"/>
      <charset val="238"/>
    </font>
    <font>
      <b/>
      <sz val="15"/>
      <name val="Arial"/>
      <family val="2"/>
      <charset val="238"/>
    </font>
    <font>
      <sz val="15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4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7" borderId="1" applyNumberFormat="0" applyAlignment="0" applyProtection="0"/>
    <xf numFmtId="0" fontId="11" fillId="20" borderId="3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7" applyNumberFormat="0" applyFill="0" applyAlignment="0" applyProtection="0"/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" fillId="0" borderId="0"/>
    <xf numFmtId="0" fontId="1" fillId="0" borderId="0"/>
    <xf numFmtId="0" fontId="1" fillId="23" borderId="8" applyNumberFormat="0" applyFont="0" applyAlignment="0" applyProtection="0"/>
    <xf numFmtId="0" fontId="26" fillId="20" borderId="1" applyNumberFormat="0" applyAlignment="0" applyProtection="0"/>
    <xf numFmtId="0" fontId="27" fillId="20" borderId="3" applyNumberFormat="0" applyAlignment="0" applyProtection="0"/>
    <xf numFmtId="9" fontId="3" fillId="0" borderId="0" applyFon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33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Fill="1"/>
    <xf numFmtId="0" fontId="35" fillId="0" borderId="0" xfId="0" applyFont="1" applyFill="1" applyAlignment="1">
      <alignment horizontal="center" wrapText="1"/>
    </xf>
    <xf numFmtId="0" fontId="34" fillId="0" borderId="0" xfId="0" applyFont="1" applyFill="1" applyAlignment="1">
      <alignment horizontal="center" vertical="top" wrapText="1"/>
    </xf>
    <xf numFmtId="0" fontId="3" fillId="0" borderId="0" xfId="0" applyFont="1" applyFill="1"/>
    <xf numFmtId="0" fontId="3" fillId="0" borderId="0" xfId="0" applyFont="1"/>
    <xf numFmtId="0" fontId="36" fillId="0" borderId="0" xfId="0" applyFont="1" applyFill="1"/>
    <xf numFmtId="4" fontId="3" fillId="0" borderId="0" xfId="0" applyNumberFormat="1" applyFont="1" applyFill="1"/>
    <xf numFmtId="0" fontId="36" fillId="0" borderId="0" xfId="0" applyFont="1" applyFill="1" applyAlignment="1">
      <alignment wrapText="1"/>
    </xf>
    <xf numFmtId="0" fontId="37" fillId="0" borderId="0" xfId="0" applyFont="1" applyFill="1" applyAlignment="1">
      <alignment horizont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left" vertical="center" wrapText="1"/>
    </xf>
    <xf numFmtId="0" fontId="39" fillId="0" borderId="10" xfId="0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4" fontId="39" fillId="0" borderId="10" xfId="0" applyNumberFormat="1" applyFont="1" applyFill="1" applyBorder="1" applyAlignment="1" applyProtection="1">
      <alignment horizontal="center" vertical="center"/>
      <protection locked="0"/>
    </xf>
    <xf numFmtId="0" fontId="40" fillId="0" borderId="10" xfId="0" applyFont="1" applyFill="1" applyBorder="1" applyAlignment="1">
      <alignment horizontal="left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wrapText="1"/>
    </xf>
    <xf numFmtId="0" fontId="38" fillId="0" borderId="0" xfId="0" applyFont="1" applyFill="1" applyBorder="1" applyAlignment="1">
      <alignment horizontal="center" wrapText="1"/>
    </xf>
    <xf numFmtId="0" fontId="38" fillId="0" borderId="0" xfId="0" applyFont="1" applyFill="1" applyBorder="1" applyAlignment="1"/>
    <xf numFmtId="0" fontId="38" fillId="0" borderId="0" xfId="0" applyFont="1" applyFill="1" applyBorder="1"/>
    <xf numFmtId="4" fontId="38" fillId="0" borderId="0" xfId="0" applyNumberFormat="1" applyFont="1" applyFill="1" applyBorder="1"/>
    <xf numFmtId="4" fontId="38" fillId="0" borderId="0" xfId="0" applyNumberFormat="1" applyFont="1" applyFill="1" applyBorder="1" applyAlignment="1">
      <alignment horizontal="right"/>
    </xf>
    <xf numFmtId="49" fontId="40" fillId="0" borderId="10" xfId="0" applyNumberFormat="1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right" vertical="center"/>
    </xf>
    <xf numFmtId="0" fontId="39" fillId="0" borderId="10" xfId="0" applyFont="1" applyFill="1" applyBorder="1" applyAlignment="1">
      <alignment horizontal="right" vertical="center" wrapText="1"/>
    </xf>
    <xf numFmtId="3" fontId="40" fillId="0" borderId="10" xfId="0" applyNumberFormat="1" applyFont="1" applyFill="1" applyBorder="1" applyAlignment="1">
      <alignment horizontal="right" vertical="center"/>
    </xf>
    <xf numFmtId="3" fontId="40" fillId="0" borderId="10" xfId="52" applyNumberFormat="1" applyFont="1" applyFill="1" applyBorder="1" applyAlignment="1">
      <alignment horizontal="right" vertical="center"/>
    </xf>
    <xf numFmtId="3" fontId="39" fillId="0" borderId="10" xfId="0" applyNumberFormat="1" applyFont="1" applyFill="1" applyBorder="1" applyAlignment="1">
      <alignment horizontal="right" vertical="center"/>
    </xf>
    <xf numFmtId="3" fontId="39" fillId="0" borderId="10" xfId="52" applyNumberFormat="1" applyFont="1" applyFill="1" applyBorder="1" applyAlignment="1">
      <alignment horizontal="right" vertical="center"/>
    </xf>
    <xf numFmtId="0" fontId="39" fillId="0" borderId="10" xfId="0" applyFont="1" applyFill="1" applyBorder="1" applyAlignment="1" applyProtection="1">
      <alignment horizontal="center" vertical="center" wrapText="1"/>
      <protection locked="0"/>
    </xf>
    <xf numFmtId="0" fontId="40" fillId="0" borderId="12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 applyProtection="1">
      <alignment horizontal="left" vertical="center" wrapText="1"/>
      <protection locked="0"/>
    </xf>
    <xf numFmtId="3" fontId="39" fillId="0" borderId="10" xfId="0" applyNumberFormat="1" applyFont="1" applyFill="1" applyBorder="1" applyAlignment="1" applyProtection="1">
      <alignment horizontal="right" vertical="center" wrapText="1"/>
      <protection locked="0"/>
    </xf>
    <xf numFmtId="164" fontId="40" fillId="0" borderId="10" xfId="0" applyNumberFormat="1" applyFont="1" applyFill="1" applyBorder="1" applyAlignment="1" applyProtection="1">
      <alignment horizontal="right" vertical="center" wrapText="1"/>
      <protection locked="0"/>
    </xf>
    <xf numFmtId="164" fontId="39" fillId="0" borderId="10" xfId="0" applyNumberFormat="1" applyFont="1" applyFill="1" applyBorder="1" applyAlignment="1" applyProtection="1">
      <alignment horizontal="right" vertical="center" wrapText="1"/>
      <protection locked="0"/>
    </xf>
    <xf numFmtId="49" fontId="40" fillId="0" borderId="11" xfId="0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wrapText="1"/>
    </xf>
    <xf numFmtId="0" fontId="41" fillId="0" borderId="0" xfId="0" applyFont="1" applyFill="1"/>
    <xf numFmtId="0" fontId="42" fillId="0" borderId="0" xfId="0" applyFont="1" applyFill="1"/>
    <xf numFmtId="0" fontId="43" fillId="0" borderId="0" xfId="0" applyFont="1" applyFill="1"/>
    <xf numFmtId="0" fontId="42" fillId="0" borderId="0" xfId="0" applyFont="1"/>
    <xf numFmtId="3" fontId="39" fillId="0" borderId="10" xfId="0" applyNumberFormat="1" applyFont="1" applyFill="1" applyBorder="1" applyAlignment="1">
      <alignment horizontal="right" vertical="center" wrapText="1"/>
    </xf>
    <xf numFmtId="3" fontId="40" fillId="0" borderId="10" xfId="0" applyNumberFormat="1" applyFont="1" applyFill="1" applyBorder="1" applyAlignment="1">
      <alignment horizontal="right" vertical="center" wrapText="1"/>
    </xf>
    <xf numFmtId="0" fontId="40" fillId="0" borderId="10" xfId="0" applyFont="1" applyFill="1" applyBorder="1" applyAlignment="1">
      <alignment horizontal="right" vertical="center" wrapText="1"/>
    </xf>
    <xf numFmtId="2" fontId="38" fillId="0" borderId="0" xfId="0" applyNumberFormat="1" applyFont="1" applyFill="1" applyBorder="1"/>
    <xf numFmtId="2" fontId="3" fillId="0" borderId="0" xfId="0" applyNumberFormat="1" applyFont="1" applyFill="1"/>
    <xf numFmtId="3" fontId="4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40" fillId="0" borderId="10" xfId="0" applyNumberFormat="1" applyFont="1" applyFill="1" applyBorder="1" applyAlignment="1">
      <alignment horizontal="right" vertical="center" wrapText="1"/>
    </xf>
    <xf numFmtId="0" fontId="40" fillId="0" borderId="13" xfId="0" applyFont="1" applyFill="1" applyBorder="1" applyAlignment="1">
      <alignment horizontal="left" vertical="center" wrapText="1"/>
    </xf>
    <xf numFmtId="0" fontId="39" fillId="0" borderId="11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40" fillId="0" borderId="14" xfId="0" applyFont="1" applyFill="1" applyBorder="1" applyAlignment="1">
      <alignment vertical="center" wrapText="1"/>
    </xf>
    <xf numFmtId="0" fontId="40" fillId="0" borderId="12" xfId="0" applyFont="1" applyFill="1" applyBorder="1" applyAlignment="1">
      <alignment vertical="center" wrapText="1"/>
    </xf>
    <xf numFmtId="0" fontId="40" fillId="0" borderId="14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center" vertical="center" wrapText="1"/>
    </xf>
    <xf numFmtId="49" fontId="40" fillId="0" borderId="14" xfId="0" applyNumberFormat="1" applyFont="1" applyFill="1" applyBorder="1" applyAlignment="1">
      <alignment horizontal="center" vertical="center" wrapText="1"/>
    </xf>
    <xf numFmtId="49" fontId="40" fillId="0" borderId="12" xfId="0" applyNumberFormat="1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49" fontId="40" fillId="0" borderId="11" xfId="0" applyNumberFormat="1" applyFont="1" applyFill="1" applyBorder="1" applyAlignment="1">
      <alignment horizontal="center" vertical="center" wrapText="1"/>
    </xf>
    <xf numFmtId="2" fontId="39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3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10" xfId="0" applyFont="1" applyFill="1" applyBorder="1" applyAlignment="1" applyProtection="1">
      <alignment horizontal="center" vertical="center" wrapText="1"/>
      <protection locked="0"/>
    </xf>
    <xf numFmtId="49" fontId="40" fillId="0" borderId="11" xfId="0" applyNumberFormat="1" applyFont="1" applyFill="1" applyBorder="1" applyAlignment="1">
      <alignment horizontal="center" vertical="center"/>
    </xf>
    <xf numFmtId="49" fontId="40" fillId="0" borderId="14" xfId="0" applyNumberFormat="1" applyFont="1" applyFill="1" applyBorder="1" applyAlignment="1">
      <alignment horizontal="center" vertical="center"/>
    </xf>
    <xf numFmtId="49" fontId="40" fillId="0" borderId="12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top"/>
    </xf>
    <xf numFmtId="4" fontId="39" fillId="0" borderId="10" xfId="0" applyNumberFormat="1" applyFont="1" applyFill="1" applyBorder="1" applyAlignment="1" applyProtection="1">
      <alignment horizontal="center" vertical="center"/>
      <protection locked="0"/>
    </xf>
    <xf numFmtId="0" fontId="39" fillId="0" borderId="10" xfId="0" applyFont="1" applyFill="1" applyBorder="1" applyAlignment="1" applyProtection="1">
      <alignment horizontal="center" vertical="center"/>
      <protection locked="0"/>
    </xf>
    <xf numFmtId="0" fontId="40" fillId="0" borderId="11" xfId="0" applyFont="1" applyFill="1" applyBorder="1" applyAlignment="1">
      <alignment horizontal="center" vertical="center"/>
    </xf>
    <xf numFmtId="0" fontId="40" fillId="0" borderId="14" xfId="0" applyFont="1" applyFill="1" applyBorder="1" applyAlignment="1">
      <alignment horizontal="center" vertical="center"/>
    </xf>
    <xf numFmtId="0" fontId="40" fillId="0" borderId="12" xfId="0" applyFont="1" applyFill="1" applyBorder="1" applyAlignment="1">
      <alignment horizontal="center" vertical="center"/>
    </xf>
    <xf numFmtId="49" fontId="40" fillId="0" borderId="10" xfId="0" applyNumberFormat="1" applyFont="1" applyFill="1" applyBorder="1" applyAlignment="1">
      <alignment horizontal="center" vertical="center" wrapText="1"/>
    </xf>
    <xf numFmtId="0" fontId="44" fillId="24" borderId="0" xfId="0" applyFont="1" applyFill="1" applyBorder="1" applyAlignment="1">
      <alignment horizontal="left" vertical="top" wrapText="1"/>
    </xf>
    <xf numFmtId="0" fontId="44" fillId="24" borderId="0" xfId="0" applyFont="1" applyFill="1" applyAlignment="1">
      <alignment horizontal="left" vertical="top" wrapText="1"/>
    </xf>
  </cellXfs>
  <cellStyles count="6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Akcent 1" xfId="25" builtinId="29" customBuiltin="1"/>
    <cellStyle name="Akcent 2" xfId="26" builtinId="33" customBuiltin="1"/>
    <cellStyle name="Akcent 3" xfId="27" builtinId="37" customBuiltin="1"/>
    <cellStyle name="Akcent 4" xfId="28" builtinId="41" customBuiltin="1"/>
    <cellStyle name="Akcent 5" xfId="29" builtinId="45" customBuiltin="1"/>
    <cellStyle name="Akcent 6" xfId="30" builtinId="49" customBuiltin="1"/>
    <cellStyle name="Bad" xfId="31"/>
    <cellStyle name="Calculation" xfId="32"/>
    <cellStyle name="Check Cell" xfId="33"/>
    <cellStyle name="Dane wejściowe" xfId="34" builtinId="20" customBuiltin="1"/>
    <cellStyle name="Dane wyjściowe" xfId="35" builtinId="21" customBuiltin="1"/>
    <cellStyle name="Explanatory Text" xfId="36"/>
    <cellStyle name="Good" xfId="37"/>
    <cellStyle name="Heading 1" xfId="38"/>
    <cellStyle name="Heading 2" xfId="39"/>
    <cellStyle name="Heading 3" xfId="40"/>
    <cellStyle name="Heading 4" xfId="41"/>
    <cellStyle name="Input" xfId="42"/>
    <cellStyle name="Komórka połączona" xfId="43" builtinId="24" customBuiltin="1"/>
    <cellStyle name="Komórka zaznaczona" xfId="44" builtinId="23" customBuiltin="1"/>
    <cellStyle name="Linked Cell" xfId="45"/>
    <cellStyle name="Nagłówek 1" xfId="46" builtinId="16" customBuiltin="1"/>
    <cellStyle name="Nagłówek 2" xfId="47" builtinId="17" customBuiltin="1"/>
    <cellStyle name="Nagłówek 3" xfId="48" builtinId="18" customBuiltin="1"/>
    <cellStyle name="Nagłówek 4" xfId="49" builtinId="19" customBuiltin="1"/>
    <cellStyle name="Neutral" xfId="50"/>
    <cellStyle name="Normalny" xfId="0" builtinId="0"/>
    <cellStyle name="Normalny 2" xfId="51"/>
    <cellStyle name="Normalny_zal. 15-2" xfId="52"/>
    <cellStyle name="Note" xfId="53"/>
    <cellStyle name="Obliczenia" xfId="54" builtinId="22" customBuiltin="1"/>
    <cellStyle name="Output" xfId="55"/>
    <cellStyle name="Procentowy 2" xfId="56"/>
    <cellStyle name="Suma" xfId="57" builtinId="25" customBuiltin="1"/>
    <cellStyle name="Tekst objaśnienia" xfId="58" builtinId="53" customBuiltin="1"/>
    <cellStyle name="Tekst ostrzeżenia" xfId="59" builtinId="11" customBuiltin="1"/>
    <cellStyle name="Title" xfId="60"/>
    <cellStyle name="Total" xfId="61"/>
    <cellStyle name="Tytuł" xfId="62" builtinId="15" customBuiltin="1"/>
    <cellStyle name="Uwaga" xfId="63" builtinId="10" customBuiltin="1"/>
    <cellStyle name="Warning Text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5"/>
  <sheetViews>
    <sheetView showGridLines="0" tabSelected="1" zoomScale="68" zoomScaleNormal="68" zoomScaleSheetLayoutView="68" workbookViewId="0">
      <selection sqref="A1:K1"/>
    </sheetView>
  </sheetViews>
  <sheetFormatPr defaultRowHeight="15.75"/>
  <cols>
    <col min="1" max="1" width="14.7109375" style="4" customWidth="1"/>
    <col min="2" max="2" width="74.7109375" style="3" customWidth="1"/>
    <col min="3" max="3" width="28.28515625" style="14" customWidth="1"/>
    <col min="4" max="4" width="22.28515625" style="14" customWidth="1"/>
    <col min="5" max="5" width="30.140625" style="14" customWidth="1"/>
    <col min="6" max="6" width="29" style="8" customWidth="1"/>
    <col min="7" max="7" width="21.5703125" style="8" customWidth="1"/>
    <col min="8" max="8" width="29.42578125" style="8" customWidth="1"/>
    <col min="9" max="9" width="29.85546875" style="48" customWidth="1"/>
    <col min="10" max="10" width="21.5703125" style="8" bestFit="1" customWidth="1"/>
    <col min="11" max="11" width="29.7109375" style="8" customWidth="1"/>
    <col min="12" max="16384" width="9.140625" style="6"/>
  </cols>
  <sheetData>
    <row r="1" spans="1:12" s="5" customFormat="1" ht="29.25" customHeight="1">
      <c r="A1" s="69" t="s">
        <v>71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2" s="5" customFormat="1" ht="28.5" customHeight="1">
      <c r="A2" s="69" t="s">
        <v>56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2" s="5" customFormat="1" ht="13.1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2" s="5" customFormat="1" ht="16.5">
      <c r="A4" s="18"/>
      <c r="B4" s="19"/>
      <c r="C4" s="20"/>
      <c r="D4" s="20"/>
      <c r="E4" s="21"/>
      <c r="F4" s="22"/>
      <c r="G4" s="22"/>
      <c r="H4" s="22"/>
      <c r="I4" s="47"/>
      <c r="J4" s="22"/>
      <c r="K4" s="23" t="s">
        <v>5</v>
      </c>
    </row>
    <row r="5" spans="1:12" s="7" customFormat="1" ht="42.75" customHeight="1">
      <c r="A5" s="65" t="s">
        <v>6</v>
      </c>
      <c r="B5" s="65" t="s">
        <v>0</v>
      </c>
      <c r="C5" s="65" t="s">
        <v>72</v>
      </c>
      <c r="D5" s="65"/>
      <c r="E5" s="65"/>
      <c r="F5" s="65" t="s">
        <v>73</v>
      </c>
      <c r="G5" s="65"/>
      <c r="H5" s="65"/>
      <c r="I5" s="65" t="s">
        <v>74</v>
      </c>
      <c r="J5" s="65"/>
      <c r="K5" s="65"/>
      <c r="L5" s="9"/>
    </row>
    <row r="6" spans="1:12" s="7" customFormat="1" ht="18.95" customHeight="1">
      <c r="A6" s="65"/>
      <c r="B6" s="65"/>
      <c r="C6" s="65" t="s">
        <v>7</v>
      </c>
      <c r="D6" s="71" t="s">
        <v>4</v>
      </c>
      <c r="E6" s="71"/>
      <c r="F6" s="64" t="s">
        <v>50</v>
      </c>
      <c r="G6" s="70" t="s">
        <v>52</v>
      </c>
      <c r="H6" s="70"/>
      <c r="I6" s="63" t="s">
        <v>50</v>
      </c>
      <c r="J6" s="70" t="s">
        <v>52</v>
      </c>
      <c r="K6" s="70"/>
      <c r="L6" s="9"/>
    </row>
    <row r="7" spans="1:12" s="7" customFormat="1" ht="43.15" customHeight="1">
      <c r="A7" s="65"/>
      <c r="B7" s="65"/>
      <c r="C7" s="65"/>
      <c r="D7" s="13" t="s">
        <v>1</v>
      </c>
      <c r="E7" s="13" t="s">
        <v>2</v>
      </c>
      <c r="F7" s="64"/>
      <c r="G7" s="15" t="s">
        <v>1</v>
      </c>
      <c r="H7" s="15" t="s">
        <v>51</v>
      </c>
      <c r="I7" s="63"/>
      <c r="J7" s="15" t="s">
        <v>1</v>
      </c>
      <c r="K7" s="15" t="s">
        <v>53</v>
      </c>
      <c r="L7" s="9"/>
    </row>
    <row r="8" spans="1:12" s="7" customFormat="1" ht="43.15" customHeight="1">
      <c r="A8" s="38" t="s">
        <v>75</v>
      </c>
      <c r="B8" s="34" t="s">
        <v>55</v>
      </c>
      <c r="C8" s="45">
        <v>7721</v>
      </c>
      <c r="D8" s="28"/>
      <c r="E8" s="28">
        <v>1439</v>
      </c>
      <c r="F8" s="36">
        <v>7721000</v>
      </c>
      <c r="G8" s="36"/>
      <c r="H8" s="36">
        <v>1439000</v>
      </c>
      <c r="I8" s="36"/>
      <c r="J8" s="36"/>
      <c r="K8" s="36"/>
      <c r="L8" s="9"/>
    </row>
    <row r="9" spans="1:12" s="7" customFormat="1" ht="21" customHeight="1">
      <c r="A9" s="32" t="s">
        <v>3</v>
      </c>
      <c r="B9" s="32"/>
      <c r="C9" s="35">
        <f t="shared" ref="C9:K9" si="0">SUM(C8)</f>
        <v>7721</v>
      </c>
      <c r="D9" s="35">
        <f t="shared" si="0"/>
        <v>0</v>
      </c>
      <c r="E9" s="35">
        <f t="shared" si="0"/>
        <v>1439</v>
      </c>
      <c r="F9" s="37">
        <f t="shared" si="0"/>
        <v>7721000</v>
      </c>
      <c r="G9" s="37">
        <f t="shared" si="0"/>
        <v>0</v>
      </c>
      <c r="H9" s="37">
        <f t="shared" si="0"/>
        <v>1439000</v>
      </c>
      <c r="I9" s="37">
        <f t="shared" si="0"/>
        <v>0</v>
      </c>
      <c r="J9" s="37">
        <f t="shared" si="0"/>
        <v>0</v>
      </c>
      <c r="K9" s="37">
        <f t="shared" si="0"/>
        <v>0</v>
      </c>
      <c r="L9" s="9"/>
    </row>
    <row r="10" spans="1:12" s="40" customFormat="1" ht="37.5" customHeight="1">
      <c r="A10" s="62" t="s">
        <v>59</v>
      </c>
      <c r="B10" s="16" t="s">
        <v>54</v>
      </c>
      <c r="C10" s="49"/>
      <c r="D10" s="49"/>
      <c r="E10" s="49"/>
      <c r="F10" s="36">
        <v>3115</v>
      </c>
      <c r="G10" s="36"/>
      <c r="H10" s="36">
        <v>600</v>
      </c>
      <c r="I10" s="36">
        <v>3035.2599999999998</v>
      </c>
      <c r="J10" s="36"/>
      <c r="K10" s="36">
        <v>551.24</v>
      </c>
      <c r="L10" s="39"/>
    </row>
    <row r="11" spans="1:12" s="7" customFormat="1" ht="37.5">
      <c r="A11" s="59"/>
      <c r="B11" s="16" t="s">
        <v>55</v>
      </c>
      <c r="C11" s="46">
        <v>55</v>
      </c>
      <c r="D11" s="26"/>
      <c r="E11" s="26">
        <v>11</v>
      </c>
      <c r="F11" s="36">
        <v>713917</v>
      </c>
      <c r="G11" s="36"/>
      <c r="H11" s="36">
        <v>132579</v>
      </c>
      <c r="I11" s="36">
        <v>324840.62</v>
      </c>
      <c r="J11" s="36"/>
      <c r="K11" s="36">
        <v>60589.590000000004</v>
      </c>
    </row>
    <row r="12" spans="1:12" s="7" customFormat="1" ht="19.5">
      <c r="A12" s="11" t="s">
        <v>3</v>
      </c>
      <c r="B12" s="11"/>
      <c r="C12" s="44">
        <f>SUM(C10:C11)</f>
        <v>55</v>
      </c>
      <c r="D12" s="44">
        <f t="shared" ref="D12:K12" si="1">SUM(D10:D11)</f>
        <v>0</v>
      </c>
      <c r="E12" s="44">
        <f t="shared" si="1"/>
        <v>11</v>
      </c>
      <c r="F12" s="37">
        <f t="shared" si="1"/>
        <v>717032</v>
      </c>
      <c r="G12" s="37">
        <f t="shared" si="1"/>
        <v>0</v>
      </c>
      <c r="H12" s="37">
        <f t="shared" si="1"/>
        <v>133179</v>
      </c>
      <c r="I12" s="37">
        <f t="shared" si="1"/>
        <v>327875.88</v>
      </c>
      <c r="J12" s="37">
        <f t="shared" si="1"/>
        <v>0</v>
      </c>
      <c r="K12" s="37">
        <f t="shared" si="1"/>
        <v>61140.83</v>
      </c>
    </row>
    <row r="13" spans="1:12" s="40" customFormat="1" ht="37.5">
      <c r="A13" s="62" t="s">
        <v>60</v>
      </c>
      <c r="B13" s="16" t="s">
        <v>54</v>
      </c>
      <c r="C13" s="50"/>
      <c r="D13" s="46"/>
      <c r="E13" s="46"/>
      <c r="F13" s="36">
        <v>1150</v>
      </c>
      <c r="G13" s="36"/>
      <c r="H13" s="36">
        <v>0</v>
      </c>
      <c r="I13" s="36">
        <v>1012.51</v>
      </c>
      <c r="J13" s="36"/>
      <c r="K13" s="36">
        <v>0</v>
      </c>
    </row>
    <row r="14" spans="1:12" s="5" customFormat="1" ht="37.5">
      <c r="A14" s="59"/>
      <c r="B14" s="16" t="s">
        <v>55</v>
      </c>
      <c r="C14" s="46">
        <v>55</v>
      </c>
      <c r="D14" s="26"/>
      <c r="E14" s="26">
        <v>11</v>
      </c>
      <c r="F14" s="36">
        <v>673552</v>
      </c>
      <c r="G14" s="36"/>
      <c r="H14" s="36">
        <v>125642</v>
      </c>
      <c r="I14" s="36">
        <v>316374.17</v>
      </c>
      <c r="J14" s="36"/>
      <c r="K14" s="36">
        <v>59010.38</v>
      </c>
    </row>
    <row r="15" spans="1:12" s="5" customFormat="1" ht="19.5">
      <c r="A15" s="11" t="s">
        <v>3</v>
      </c>
      <c r="B15" s="11"/>
      <c r="C15" s="27">
        <f>SUM(C13:C14)</f>
        <v>55</v>
      </c>
      <c r="D15" s="27">
        <f>SUM(D13:D14)</f>
        <v>0</v>
      </c>
      <c r="E15" s="27">
        <f>SUM(E13:E14)</f>
        <v>11</v>
      </c>
      <c r="F15" s="37">
        <f>SUM(F13:F14)</f>
        <v>674702</v>
      </c>
      <c r="G15" s="37">
        <f>SUM(G14)</f>
        <v>0</v>
      </c>
      <c r="H15" s="37">
        <f>SUM(H14)</f>
        <v>125642</v>
      </c>
      <c r="I15" s="37">
        <f>SUM(I13:I14)</f>
        <v>317386.68</v>
      </c>
      <c r="J15" s="37">
        <f>SUM(J13:J14)</f>
        <v>0</v>
      </c>
      <c r="K15" s="37">
        <f>SUM(K13:K14)</f>
        <v>59010.38</v>
      </c>
    </row>
    <row r="16" spans="1:12" s="5" customFormat="1" ht="37.5">
      <c r="A16" s="62" t="s">
        <v>61</v>
      </c>
      <c r="B16" s="16" t="s">
        <v>54</v>
      </c>
      <c r="C16" s="46">
        <v>162</v>
      </c>
      <c r="D16" s="26"/>
      <c r="E16" s="26">
        <v>30</v>
      </c>
      <c r="F16" s="36">
        <v>220088</v>
      </c>
      <c r="G16" s="36"/>
      <c r="H16" s="36">
        <v>40210</v>
      </c>
      <c r="I16" s="36">
        <v>181997.66999999998</v>
      </c>
      <c r="J16" s="36"/>
      <c r="K16" s="36">
        <v>33053.469999999994</v>
      </c>
    </row>
    <row r="17" spans="1:11" s="5" customFormat="1" ht="37.5">
      <c r="A17" s="59"/>
      <c r="B17" s="16" t="s">
        <v>55</v>
      </c>
      <c r="C17" s="46">
        <v>105</v>
      </c>
      <c r="D17" s="26"/>
      <c r="E17" s="26">
        <v>20</v>
      </c>
      <c r="F17" s="36">
        <v>966603</v>
      </c>
      <c r="G17" s="36"/>
      <c r="H17" s="36">
        <v>181974</v>
      </c>
      <c r="I17" s="36">
        <v>599664.28</v>
      </c>
      <c r="J17" s="36"/>
      <c r="K17" s="36">
        <v>111630.01000000001</v>
      </c>
    </row>
    <row r="18" spans="1:11" s="2" customFormat="1" ht="19.5">
      <c r="A18" s="11" t="s">
        <v>3</v>
      </c>
      <c r="B18" s="11"/>
      <c r="C18" s="27">
        <f t="shared" ref="C18:K18" si="2">SUM(C16:C17)</f>
        <v>267</v>
      </c>
      <c r="D18" s="27">
        <f t="shared" si="2"/>
        <v>0</v>
      </c>
      <c r="E18" s="27">
        <f t="shared" si="2"/>
        <v>50</v>
      </c>
      <c r="F18" s="37">
        <f t="shared" si="2"/>
        <v>1186691</v>
      </c>
      <c r="G18" s="37">
        <f t="shared" si="2"/>
        <v>0</v>
      </c>
      <c r="H18" s="37">
        <f t="shared" si="2"/>
        <v>222184</v>
      </c>
      <c r="I18" s="37">
        <f t="shared" si="2"/>
        <v>781661.95</v>
      </c>
      <c r="J18" s="37">
        <f t="shared" si="2"/>
        <v>0</v>
      </c>
      <c r="K18" s="37">
        <f t="shared" si="2"/>
        <v>144683.48000000001</v>
      </c>
    </row>
    <row r="19" spans="1:11" s="5" customFormat="1" ht="37.5">
      <c r="A19" s="62" t="s">
        <v>62</v>
      </c>
      <c r="B19" s="16" t="s">
        <v>54</v>
      </c>
      <c r="C19" s="46">
        <v>27</v>
      </c>
      <c r="D19" s="26"/>
      <c r="E19" s="26">
        <v>5</v>
      </c>
      <c r="F19" s="36">
        <v>26750</v>
      </c>
      <c r="G19" s="36"/>
      <c r="H19" s="36">
        <v>6385</v>
      </c>
      <c r="I19" s="36">
        <v>23882.92</v>
      </c>
      <c r="J19" s="36"/>
      <c r="K19" s="36">
        <v>4330.5600000000004</v>
      </c>
    </row>
    <row r="20" spans="1:11" s="5" customFormat="1" ht="37.5">
      <c r="A20" s="59"/>
      <c r="B20" s="16" t="s">
        <v>55</v>
      </c>
      <c r="C20" s="46">
        <v>55</v>
      </c>
      <c r="D20" s="26"/>
      <c r="E20" s="26">
        <v>11</v>
      </c>
      <c r="F20" s="36">
        <v>661605</v>
      </c>
      <c r="G20" s="36"/>
      <c r="H20" s="36">
        <v>123411</v>
      </c>
      <c r="I20" s="36">
        <v>305383.36</v>
      </c>
      <c r="J20" s="36"/>
      <c r="K20" s="36">
        <v>56960.429999999993</v>
      </c>
    </row>
    <row r="21" spans="1:11" s="5" customFormat="1" ht="19.5">
      <c r="A21" s="11" t="s">
        <v>3</v>
      </c>
      <c r="B21" s="11"/>
      <c r="C21" s="27">
        <f t="shared" ref="C21:K21" si="3">SUM(C19:C20)</f>
        <v>82</v>
      </c>
      <c r="D21" s="27">
        <f t="shared" si="3"/>
        <v>0</v>
      </c>
      <c r="E21" s="27">
        <f t="shared" si="3"/>
        <v>16</v>
      </c>
      <c r="F21" s="37">
        <f t="shared" si="3"/>
        <v>688355</v>
      </c>
      <c r="G21" s="37">
        <f t="shared" si="3"/>
        <v>0</v>
      </c>
      <c r="H21" s="37">
        <f t="shared" si="3"/>
        <v>129796</v>
      </c>
      <c r="I21" s="37">
        <f t="shared" si="3"/>
        <v>329266.27999999997</v>
      </c>
      <c r="J21" s="37">
        <f t="shared" si="3"/>
        <v>0</v>
      </c>
      <c r="K21" s="37">
        <f t="shared" si="3"/>
        <v>61290.989999999991</v>
      </c>
    </row>
    <row r="22" spans="1:11" s="2" customFormat="1" ht="37.5">
      <c r="A22" s="62" t="s">
        <v>63</v>
      </c>
      <c r="B22" s="16" t="s">
        <v>54</v>
      </c>
      <c r="C22" s="46">
        <v>109</v>
      </c>
      <c r="D22" s="26"/>
      <c r="E22" s="26">
        <v>21</v>
      </c>
      <c r="F22" s="36">
        <v>19432</v>
      </c>
      <c r="G22" s="36"/>
      <c r="H22" s="36">
        <v>3837</v>
      </c>
      <c r="I22" s="36">
        <v>7198.77</v>
      </c>
      <c r="J22" s="36"/>
      <c r="K22" s="36">
        <v>1307.4000000000001</v>
      </c>
    </row>
    <row r="23" spans="1:11" s="2" customFormat="1" ht="37.5">
      <c r="A23" s="59"/>
      <c r="B23" s="16" t="s">
        <v>55</v>
      </c>
      <c r="C23" s="46">
        <v>55</v>
      </c>
      <c r="D23" s="26"/>
      <c r="E23" s="26">
        <v>11</v>
      </c>
      <c r="F23" s="36">
        <v>661605</v>
      </c>
      <c r="G23" s="36"/>
      <c r="H23" s="36">
        <v>123411</v>
      </c>
      <c r="I23" s="36">
        <v>305383.36</v>
      </c>
      <c r="J23" s="36"/>
      <c r="K23" s="36">
        <v>56960.43</v>
      </c>
    </row>
    <row r="24" spans="1:11" s="2" customFormat="1" ht="19.5">
      <c r="A24" s="11" t="s">
        <v>3</v>
      </c>
      <c r="B24" s="11"/>
      <c r="C24" s="27">
        <f>SUM(C22:C23)</f>
        <v>164</v>
      </c>
      <c r="D24" s="27">
        <f t="shared" ref="D24:K24" si="4">SUM(D22:D23)</f>
        <v>0</v>
      </c>
      <c r="E24" s="27">
        <f t="shared" si="4"/>
        <v>32</v>
      </c>
      <c r="F24" s="37">
        <f t="shared" si="4"/>
        <v>681037</v>
      </c>
      <c r="G24" s="37">
        <f t="shared" si="4"/>
        <v>0</v>
      </c>
      <c r="H24" s="37">
        <f t="shared" si="4"/>
        <v>127248</v>
      </c>
      <c r="I24" s="37">
        <f t="shared" si="4"/>
        <v>312582.13</v>
      </c>
      <c r="J24" s="37">
        <f t="shared" si="4"/>
        <v>0</v>
      </c>
      <c r="K24" s="37">
        <f t="shared" si="4"/>
        <v>58267.83</v>
      </c>
    </row>
    <row r="25" spans="1:11" s="41" customFormat="1" ht="37.5">
      <c r="A25" s="62" t="s">
        <v>64</v>
      </c>
      <c r="B25" s="16" t="s">
        <v>54</v>
      </c>
      <c r="C25" s="46"/>
      <c r="D25" s="46"/>
      <c r="E25" s="46"/>
      <c r="F25" s="36">
        <v>9250</v>
      </c>
      <c r="G25" s="36"/>
      <c r="H25" s="36">
        <v>1680</v>
      </c>
      <c r="I25" s="36">
        <v>9105.77</v>
      </c>
      <c r="J25" s="36"/>
      <c r="K25" s="36">
        <v>1653.73</v>
      </c>
    </row>
    <row r="26" spans="1:11" s="2" customFormat="1" ht="37.5">
      <c r="A26" s="59"/>
      <c r="B26" s="16" t="s">
        <v>55</v>
      </c>
      <c r="C26" s="46">
        <v>55</v>
      </c>
      <c r="D26" s="26"/>
      <c r="E26" s="26">
        <v>11</v>
      </c>
      <c r="F26" s="36">
        <v>940341</v>
      </c>
      <c r="G26" s="36"/>
      <c r="H26" s="36">
        <v>175400</v>
      </c>
      <c r="I26" s="36">
        <v>394971.79999999993</v>
      </c>
      <c r="J26" s="36"/>
      <c r="K26" s="36">
        <v>73670.63</v>
      </c>
    </row>
    <row r="27" spans="1:11" s="2" customFormat="1" ht="19.5">
      <c r="A27" s="11" t="s">
        <v>3</v>
      </c>
      <c r="B27" s="11"/>
      <c r="C27" s="27">
        <f t="shared" ref="C27:K27" si="5">SUM(C25:C26)</f>
        <v>55</v>
      </c>
      <c r="D27" s="27">
        <f t="shared" si="5"/>
        <v>0</v>
      </c>
      <c r="E27" s="27">
        <f t="shared" si="5"/>
        <v>11</v>
      </c>
      <c r="F27" s="37">
        <f t="shared" si="5"/>
        <v>949591</v>
      </c>
      <c r="G27" s="37">
        <f t="shared" si="5"/>
        <v>0</v>
      </c>
      <c r="H27" s="37">
        <f t="shared" si="5"/>
        <v>177080</v>
      </c>
      <c r="I27" s="37">
        <f t="shared" si="5"/>
        <v>404077.56999999995</v>
      </c>
      <c r="J27" s="37">
        <f t="shared" si="5"/>
        <v>0</v>
      </c>
      <c r="K27" s="37">
        <f t="shared" si="5"/>
        <v>75324.36</v>
      </c>
    </row>
    <row r="28" spans="1:11" s="5" customFormat="1" ht="37.5">
      <c r="A28" s="66" t="s">
        <v>57</v>
      </c>
      <c r="B28" s="16" t="s">
        <v>28</v>
      </c>
      <c r="C28" s="46">
        <v>8</v>
      </c>
      <c r="D28" s="26"/>
      <c r="E28" s="26">
        <v>2</v>
      </c>
      <c r="F28" s="36">
        <v>3115202</v>
      </c>
      <c r="G28" s="36"/>
      <c r="H28" s="36">
        <v>550330</v>
      </c>
      <c r="I28" s="36">
        <v>3111744.38</v>
      </c>
      <c r="J28" s="36"/>
      <c r="K28" s="36">
        <v>549131.36</v>
      </c>
    </row>
    <row r="29" spans="1:11" s="41" customFormat="1" ht="37.5">
      <c r="A29" s="67"/>
      <c r="B29" s="16" t="s">
        <v>54</v>
      </c>
      <c r="C29" s="46"/>
      <c r="D29" s="26"/>
      <c r="E29" s="26"/>
      <c r="F29" s="36">
        <v>6110</v>
      </c>
      <c r="G29" s="36"/>
      <c r="H29" s="36">
        <v>1135</v>
      </c>
      <c r="I29" s="36">
        <v>6075.08</v>
      </c>
      <c r="J29" s="36"/>
      <c r="K29" s="36">
        <v>1054.1499999999999</v>
      </c>
    </row>
    <row r="30" spans="1:11" s="5" customFormat="1" ht="37.5">
      <c r="A30" s="68"/>
      <c r="B30" s="16" t="s">
        <v>55</v>
      </c>
      <c r="C30" s="46">
        <v>55</v>
      </c>
      <c r="D30" s="26"/>
      <c r="E30" s="26">
        <v>11</v>
      </c>
      <c r="F30" s="36">
        <v>661605</v>
      </c>
      <c r="G30" s="36"/>
      <c r="H30" s="36">
        <v>123411</v>
      </c>
      <c r="I30" s="36">
        <v>305383.34999999998</v>
      </c>
      <c r="J30" s="36"/>
      <c r="K30" s="36">
        <v>56960.44</v>
      </c>
    </row>
    <row r="31" spans="1:11" s="5" customFormat="1" ht="19.5">
      <c r="A31" s="11" t="s">
        <v>3</v>
      </c>
      <c r="B31" s="11"/>
      <c r="C31" s="27">
        <f t="shared" ref="C31:K31" si="6">SUM(C28:C30)</f>
        <v>63</v>
      </c>
      <c r="D31" s="27">
        <f t="shared" si="6"/>
        <v>0</v>
      </c>
      <c r="E31" s="27">
        <f t="shared" si="6"/>
        <v>13</v>
      </c>
      <c r="F31" s="37">
        <f t="shared" si="6"/>
        <v>3782917</v>
      </c>
      <c r="G31" s="37">
        <f t="shared" si="6"/>
        <v>0</v>
      </c>
      <c r="H31" s="37">
        <f t="shared" si="6"/>
        <v>674876</v>
      </c>
      <c r="I31" s="37">
        <f t="shared" si="6"/>
        <v>3423202.81</v>
      </c>
      <c r="J31" s="37">
        <f t="shared" si="6"/>
        <v>0</v>
      </c>
      <c r="K31" s="37">
        <f t="shared" si="6"/>
        <v>607145.94999999995</v>
      </c>
    </row>
    <row r="32" spans="1:11" s="5" customFormat="1" ht="37.5">
      <c r="A32" s="66" t="s">
        <v>65</v>
      </c>
      <c r="B32" s="16" t="s">
        <v>54</v>
      </c>
      <c r="C32" s="46">
        <v>136</v>
      </c>
      <c r="D32" s="26"/>
      <c r="E32" s="26">
        <v>25</v>
      </c>
      <c r="F32" s="36">
        <v>135725</v>
      </c>
      <c r="G32" s="36"/>
      <c r="H32" s="36">
        <v>24643</v>
      </c>
      <c r="I32" s="36">
        <v>100874.2</v>
      </c>
      <c r="J32" s="36"/>
      <c r="K32" s="36">
        <v>18001.649999999998</v>
      </c>
    </row>
    <row r="33" spans="1:11" s="5" customFormat="1" ht="37.5">
      <c r="A33" s="68"/>
      <c r="B33" s="16" t="s">
        <v>55</v>
      </c>
      <c r="C33" s="46">
        <v>55</v>
      </c>
      <c r="D33" s="26"/>
      <c r="E33" s="26">
        <v>11</v>
      </c>
      <c r="F33" s="36">
        <v>661605</v>
      </c>
      <c r="G33" s="36"/>
      <c r="H33" s="36">
        <v>123411</v>
      </c>
      <c r="I33" s="36">
        <v>305383.37</v>
      </c>
      <c r="J33" s="36"/>
      <c r="K33" s="36">
        <v>56960.42</v>
      </c>
    </row>
    <row r="34" spans="1:11" s="5" customFormat="1" ht="19.5">
      <c r="A34" s="11" t="s">
        <v>3</v>
      </c>
      <c r="B34" s="11"/>
      <c r="C34" s="27">
        <f t="shared" ref="C34:K34" si="7">SUM(C32:C33)</f>
        <v>191</v>
      </c>
      <c r="D34" s="27">
        <f t="shared" si="7"/>
        <v>0</v>
      </c>
      <c r="E34" s="27">
        <f t="shared" si="7"/>
        <v>36</v>
      </c>
      <c r="F34" s="37">
        <f t="shared" si="7"/>
        <v>797330</v>
      </c>
      <c r="G34" s="37">
        <f t="shared" si="7"/>
        <v>0</v>
      </c>
      <c r="H34" s="37">
        <f t="shared" si="7"/>
        <v>148054</v>
      </c>
      <c r="I34" s="37">
        <f t="shared" si="7"/>
        <v>406257.57</v>
      </c>
      <c r="J34" s="37">
        <f t="shared" si="7"/>
        <v>0</v>
      </c>
      <c r="K34" s="37">
        <f t="shared" si="7"/>
        <v>74962.069999999992</v>
      </c>
    </row>
    <row r="35" spans="1:11" s="41" customFormat="1" ht="37.5">
      <c r="A35" s="62" t="s">
        <v>66</v>
      </c>
      <c r="B35" s="16" t="s">
        <v>54</v>
      </c>
      <c r="C35" s="46"/>
      <c r="D35" s="46"/>
      <c r="E35" s="46"/>
      <c r="F35" s="36">
        <v>6190</v>
      </c>
      <c r="G35" s="36"/>
      <c r="H35" s="36">
        <v>1155</v>
      </c>
      <c r="I35" s="36">
        <v>6151.24</v>
      </c>
      <c r="J35" s="36"/>
      <c r="K35" s="36">
        <v>1117.1599999999999</v>
      </c>
    </row>
    <row r="36" spans="1:11" s="5" customFormat="1" ht="37.5">
      <c r="A36" s="59"/>
      <c r="B36" s="16" t="s">
        <v>55</v>
      </c>
      <c r="C36" s="46">
        <v>55</v>
      </c>
      <c r="D36" s="26"/>
      <c r="E36" s="26">
        <v>11</v>
      </c>
      <c r="F36" s="36">
        <v>661605</v>
      </c>
      <c r="G36" s="36"/>
      <c r="H36" s="36">
        <v>123411</v>
      </c>
      <c r="I36" s="36">
        <v>305383.35000000003</v>
      </c>
      <c r="J36" s="36"/>
      <c r="K36" s="36">
        <v>56960.44</v>
      </c>
    </row>
    <row r="37" spans="1:11" s="5" customFormat="1" ht="19.5">
      <c r="A37" s="11" t="s">
        <v>3</v>
      </c>
      <c r="B37" s="11"/>
      <c r="C37" s="27">
        <f>SUM(C35:C36)</f>
        <v>55</v>
      </c>
      <c r="D37" s="27">
        <f t="shared" ref="D37:K37" si="8">SUM(D35:D36)</f>
        <v>0</v>
      </c>
      <c r="E37" s="27">
        <f t="shared" si="8"/>
        <v>11</v>
      </c>
      <c r="F37" s="37">
        <f t="shared" si="8"/>
        <v>667795</v>
      </c>
      <c r="G37" s="37">
        <f t="shared" si="8"/>
        <v>0</v>
      </c>
      <c r="H37" s="37">
        <f t="shared" si="8"/>
        <v>124566</v>
      </c>
      <c r="I37" s="37">
        <f t="shared" si="8"/>
        <v>311534.59000000003</v>
      </c>
      <c r="J37" s="37">
        <f t="shared" si="8"/>
        <v>0</v>
      </c>
      <c r="K37" s="37">
        <f t="shared" si="8"/>
        <v>58077.600000000006</v>
      </c>
    </row>
    <row r="38" spans="1:11" s="5" customFormat="1" ht="37.5">
      <c r="A38" s="24" t="s">
        <v>67</v>
      </c>
      <c r="B38" s="16" t="s">
        <v>55</v>
      </c>
      <c r="C38" s="46">
        <v>55</v>
      </c>
      <c r="D38" s="26"/>
      <c r="E38" s="26">
        <v>11</v>
      </c>
      <c r="F38" s="36">
        <v>661605</v>
      </c>
      <c r="G38" s="36"/>
      <c r="H38" s="36">
        <v>123411</v>
      </c>
      <c r="I38" s="36">
        <v>305383.33999999997</v>
      </c>
      <c r="J38" s="36"/>
      <c r="K38" s="36">
        <v>56960.45</v>
      </c>
    </row>
    <row r="39" spans="1:11" s="5" customFormat="1" ht="19.5">
      <c r="A39" s="11" t="s">
        <v>3</v>
      </c>
      <c r="B39" s="11"/>
      <c r="C39" s="27">
        <f>SUM(C38)</f>
        <v>55</v>
      </c>
      <c r="D39" s="27">
        <f>D38</f>
        <v>0</v>
      </c>
      <c r="E39" s="27">
        <f t="shared" ref="E39:K39" si="9">SUM(E38)</f>
        <v>11</v>
      </c>
      <c r="F39" s="37">
        <f t="shared" si="9"/>
        <v>661605</v>
      </c>
      <c r="G39" s="37">
        <f t="shared" si="9"/>
        <v>0</v>
      </c>
      <c r="H39" s="37">
        <f t="shared" si="9"/>
        <v>123411</v>
      </c>
      <c r="I39" s="37">
        <f t="shared" si="9"/>
        <v>305383.33999999997</v>
      </c>
      <c r="J39" s="37">
        <f t="shared" si="9"/>
        <v>0</v>
      </c>
      <c r="K39" s="37">
        <f t="shared" si="9"/>
        <v>56960.45</v>
      </c>
    </row>
    <row r="40" spans="1:11" s="41" customFormat="1" ht="37.5">
      <c r="A40" s="62" t="s">
        <v>68</v>
      </c>
      <c r="B40" s="16" t="s">
        <v>54</v>
      </c>
      <c r="C40" s="46"/>
      <c r="D40" s="46"/>
      <c r="E40" s="46"/>
      <c r="F40" s="36">
        <v>6190</v>
      </c>
      <c r="G40" s="36"/>
      <c r="H40" s="36">
        <v>1155</v>
      </c>
      <c r="I40" s="36">
        <v>5738.42</v>
      </c>
      <c r="J40" s="36"/>
      <c r="K40" s="36">
        <v>1042.1799999999998</v>
      </c>
    </row>
    <row r="41" spans="1:11" s="2" customFormat="1" ht="37.5">
      <c r="A41" s="59"/>
      <c r="B41" s="16" t="s">
        <v>55</v>
      </c>
      <c r="C41" s="46">
        <v>55</v>
      </c>
      <c r="D41" s="26"/>
      <c r="E41" s="26">
        <v>11</v>
      </c>
      <c r="F41" s="36">
        <v>661605</v>
      </c>
      <c r="G41" s="36"/>
      <c r="H41" s="36">
        <v>123411</v>
      </c>
      <c r="I41" s="36">
        <v>305383.38</v>
      </c>
      <c r="J41" s="36"/>
      <c r="K41" s="36">
        <v>56960.429999999993</v>
      </c>
    </row>
    <row r="42" spans="1:11" s="5" customFormat="1" ht="19.5">
      <c r="A42" s="11" t="s">
        <v>3</v>
      </c>
      <c r="B42" s="11"/>
      <c r="C42" s="27">
        <f>SUM(C40:C41)</f>
        <v>55</v>
      </c>
      <c r="D42" s="27">
        <f t="shared" ref="D42:K42" si="10">SUM(D40:D41)</f>
        <v>0</v>
      </c>
      <c r="E42" s="27">
        <f t="shared" si="10"/>
        <v>11</v>
      </c>
      <c r="F42" s="37">
        <f t="shared" si="10"/>
        <v>667795</v>
      </c>
      <c r="G42" s="37">
        <f t="shared" si="10"/>
        <v>0</v>
      </c>
      <c r="H42" s="37">
        <f t="shared" si="10"/>
        <v>124566</v>
      </c>
      <c r="I42" s="37">
        <f t="shared" si="10"/>
        <v>311121.8</v>
      </c>
      <c r="J42" s="37">
        <f t="shared" si="10"/>
        <v>0</v>
      </c>
      <c r="K42" s="37">
        <f t="shared" si="10"/>
        <v>58002.609999999993</v>
      </c>
    </row>
    <row r="43" spans="1:11" s="5" customFormat="1" ht="37.5">
      <c r="A43" s="60">
        <v>16</v>
      </c>
      <c r="B43" s="16" t="s">
        <v>28</v>
      </c>
      <c r="C43" s="28">
        <v>7509</v>
      </c>
      <c r="D43" s="28"/>
      <c r="E43" s="28"/>
      <c r="F43" s="36">
        <v>10010000</v>
      </c>
      <c r="G43" s="36"/>
      <c r="H43" s="36"/>
      <c r="I43" s="36">
        <v>10007514.609999999</v>
      </c>
      <c r="J43" s="36"/>
      <c r="K43" s="36"/>
    </row>
    <row r="44" spans="1:11" s="5" customFormat="1" ht="37.5">
      <c r="A44" s="56"/>
      <c r="B44" s="16" t="s">
        <v>55</v>
      </c>
      <c r="C44" s="29">
        <v>8347</v>
      </c>
      <c r="D44" s="29">
        <v>595</v>
      </c>
      <c r="E44" s="29">
        <v>1668</v>
      </c>
      <c r="F44" s="36">
        <v>15599726</v>
      </c>
      <c r="G44" s="36">
        <v>743228</v>
      </c>
      <c r="H44" s="36">
        <v>3046898</v>
      </c>
      <c r="I44" s="36">
        <v>14996298.330000002</v>
      </c>
      <c r="J44" s="36">
        <v>631135.30999999994</v>
      </c>
      <c r="K44" s="36">
        <v>2843616.97</v>
      </c>
    </row>
    <row r="45" spans="1:11" s="5" customFormat="1" ht="19.5">
      <c r="A45" s="11" t="s">
        <v>3</v>
      </c>
      <c r="B45" s="12"/>
      <c r="C45" s="30">
        <f t="shared" ref="C45:K45" si="11">SUM(C43:C44)</f>
        <v>15856</v>
      </c>
      <c r="D45" s="30">
        <f t="shared" si="11"/>
        <v>595</v>
      </c>
      <c r="E45" s="30">
        <f t="shared" si="11"/>
        <v>1668</v>
      </c>
      <c r="F45" s="37">
        <f t="shared" si="11"/>
        <v>25609726</v>
      </c>
      <c r="G45" s="37">
        <f t="shared" si="11"/>
        <v>743228</v>
      </c>
      <c r="H45" s="37">
        <f t="shared" si="11"/>
        <v>3046898</v>
      </c>
      <c r="I45" s="37">
        <f t="shared" si="11"/>
        <v>25003812.940000001</v>
      </c>
      <c r="J45" s="37">
        <f t="shared" si="11"/>
        <v>631135.30999999994</v>
      </c>
      <c r="K45" s="37">
        <f t="shared" si="11"/>
        <v>2843616.97</v>
      </c>
    </row>
    <row r="46" spans="1:11" s="5" customFormat="1" ht="37.5">
      <c r="A46" s="17">
        <v>17</v>
      </c>
      <c r="B46" s="16" t="s">
        <v>55</v>
      </c>
      <c r="C46" s="29">
        <v>69602</v>
      </c>
      <c r="D46" s="29">
        <v>1946</v>
      </c>
      <c r="E46" s="29">
        <v>12977</v>
      </c>
      <c r="F46" s="36">
        <v>68646900</v>
      </c>
      <c r="G46" s="36">
        <v>1660800</v>
      </c>
      <c r="H46" s="36">
        <v>12707700</v>
      </c>
      <c r="I46" s="36">
        <v>67226504.099999994</v>
      </c>
      <c r="J46" s="36">
        <v>1509908.8999999997</v>
      </c>
      <c r="K46" s="36">
        <v>11660025.449999999</v>
      </c>
    </row>
    <row r="47" spans="1:11" s="5" customFormat="1" ht="19.5">
      <c r="A47" s="11" t="s">
        <v>3</v>
      </c>
      <c r="B47" s="12"/>
      <c r="C47" s="30">
        <f t="shared" ref="C47:K47" si="12">SUM(C46:C46)</f>
        <v>69602</v>
      </c>
      <c r="D47" s="30">
        <f t="shared" si="12"/>
        <v>1946</v>
      </c>
      <c r="E47" s="30">
        <f t="shared" si="12"/>
        <v>12977</v>
      </c>
      <c r="F47" s="37">
        <f t="shared" si="12"/>
        <v>68646900</v>
      </c>
      <c r="G47" s="37">
        <f t="shared" si="12"/>
        <v>1660800</v>
      </c>
      <c r="H47" s="37">
        <f t="shared" si="12"/>
        <v>12707700</v>
      </c>
      <c r="I47" s="37">
        <f t="shared" si="12"/>
        <v>67226504.099999994</v>
      </c>
      <c r="J47" s="37">
        <f t="shared" si="12"/>
        <v>1509908.8999999997</v>
      </c>
      <c r="K47" s="37">
        <f t="shared" si="12"/>
        <v>11660025.449999999</v>
      </c>
    </row>
    <row r="48" spans="1:11" s="5" customFormat="1" ht="37.5">
      <c r="A48" s="60">
        <v>18</v>
      </c>
      <c r="B48" s="16" t="s">
        <v>28</v>
      </c>
      <c r="C48" s="29"/>
      <c r="D48" s="29">
        <v>1271</v>
      </c>
      <c r="E48" s="29">
        <v>226</v>
      </c>
      <c r="F48" s="36"/>
      <c r="G48" s="36">
        <v>1039635</v>
      </c>
      <c r="H48" s="36">
        <v>191465</v>
      </c>
      <c r="I48" s="36"/>
      <c r="J48" s="36">
        <v>1005017.4</v>
      </c>
      <c r="K48" s="36">
        <v>177361.17000000004</v>
      </c>
    </row>
    <row r="49" spans="1:11" s="2" customFormat="1" ht="37.5">
      <c r="A49" s="56"/>
      <c r="B49" s="16" t="s">
        <v>55</v>
      </c>
      <c r="C49" s="29">
        <v>1150</v>
      </c>
      <c r="D49" s="29"/>
      <c r="E49" s="29">
        <v>223</v>
      </c>
      <c r="F49" s="36">
        <v>861011</v>
      </c>
      <c r="G49" s="36"/>
      <c r="H49" s="36">
        <v>116637</v>
      </c>
      <c r="I49" s="36">
        <v>626010.92000000004</v>
      </c>
      <c r="J49" s="36"/>
      <c r="K49" s="36">
        <v>116635.21</v>
      </c>
    </row>
    <row r="50" spans="1:11" s="2" customFormat="1" ht="37.5">
      <c r="A50" s="57"/>
      <c r="B50" s="16" t="s">
        <v>54</v>
      </c>
      <c r="C50" s="29">
        <v>8709</v>
      </c>
      <c r="D50" s="29"/>
      <c r="E50" s="29">
        <v>1582</v>
      </c>
      <c r="F50" s="36">
        <v>5284470</v>
      </c>
      <c r="G50" s="36"/>
      <c r="H50" s="36">
        <v>495285</v>
      </c>
      <c r="I50" s="36">
        <v>2557962.61</v>
      </c>
      <c r="J50" s="36"/>
      <c r="K50" s="36">
        <v>464562.16000000003</v>
      </c>
    </row>
    <row r="51" spans="1:11" s="5" customFormat="1" ht="19.5">
      <c r="A51" s="11" t="s">
        <v>3</v>
      </c>
      <c r="B51" s="12"/>
      <c r="C51" s="31">
        <f t="shared" ref="C51:K51" si="13">C48+C49+C50</f>
        <v>9859</v>
      </c>
      <c r="D51" s="31">
        <f t="shared" si="13"/>
        <v>1271</v>
      </c>
      <c r="E51" s="31">
        <f t="shared" si="13"/>
        <v>2031</v>
      </c>
      <c r="F51" s="37">
        <f t="shared" si="13"/>
        <v>6145481</v>
      </c>
      <c r="G51" s="37">
        <f t="shared" si="13"/>
        <v>1039635</v>
      </c>
      <c r="H51" s="37">
        <f t="shared" si="13"/>
        <v>803387</v>
      </c>
      <c r="I51" s="37">
        <f t="shared" si="13"/>
        <v>3183973.53</v>
      </c>
      <c r="J51" s="37">
        <f t="shared" si="13"/>
        <v>1005017.4</v>
      </c>
      <c r="K51" s="37">
        <f t="shared" si="13"/>
        <v>758558.54</v>
      </c>
    </row>
    <row r="52" spans="1:11" s="2" customFormat="1" ht="37.5">
      <c r="A52" s="60">
        <v>19</v>
      </c>
      <c r="B52" s="16" t="s">
        <v>28</v>
      </c>
      <c r="C52" s="29">
        <v>7703</v>
      </c>
      <c r="D52" s="29">
        <v>1582</v>
      </c>
      <c r="E52" s="29">
        <v>1828</v>
      </c>
      <c r="F52" s="36">
        <v>14323030</v>
      </c>
      <c r="G52" s="36">
        <v>1573789</v>
      </c>
      <c r="H52" s="36">
        <v>4421707</v>
      </c>
      <c r="I52" s="36">
        <v>10631779.789999999</v>
      </c>
      <c r="J52" s="36">
        <v>1533801.0999999999</v>
      </c>
      <c r="K52" s="36">
        <v>3636601.67</v>
      </c>
    </row>
    <row r="53" spans="1:11" s="2" customFormat="1" ht="18.75">
      <c r="A53" s="56"/>
      <c r="B53" s="16" t="s">
        <v>27</v>
      </c>
      <c r="C53" s="29"/>
      <c r="D53" s="29">
        <v>901</v>
      </c>
      <c r="E53" s="29">
        <v>163</v>
      </c>
      <c r="F53" s="36"/>
      <c r="G53" s="36">
        <v>885697</v>
      </c>
      <c r="H53" s="36">
        <v>162089</v>
      </c>
      <c r="I53" s="36"/>
      <c r="J53" s="36">
        <v>856396.87</v>
      </c>
      <c r="K53" s="36">
        <v>155191.05000000002</v>
      </c>
    </row>
    <row r="54" spans="1:11" s="5" customFormat="1" ht="37.5">
      <c r="A54" s="56"/>
      <c r="B54" s="16" t="s">
        <v>55</v>
      </c>
      <c r="C54" s="29">
        <v>11433</v>
      </c>
      <c r="D54" s="29"/>
      <c r="E54" s="29">
        <v>2101</v>
      </c>
      <c r="F54" s="36">
        <v>11433000</v>
      </c>
      <c r="G54" s="36"/>
      <c r="H54" s="36">
        <v>615740</v>
      </c>
      <c r="I54" s="36">
        <v>1186817.43</v>
      </c>
      <c r="J54" s="36"/>
      <c r="K54" s="36">
        <v>221366.9</v>
      </c>
    </row>
    <row r="55" spans="1:11" s="5" customFormat="1" ht="37.5">
      <c r="A55" s="56"/>
      <c r="B55" s="16" t="s">
        <v>54</v>
      </c>
      <c r="C55" s="29">
        <v>4010</v>
      </c>
      <c r="D55" s="29">
        <v>798</v>
      </c>
      <c r="E55" s="29">
        <v>876</v>
      </c>
      <c r="F55" s="36">
        <v>31019482</v>
      </c>
      <c r="G55" s="36">
        <v>792709</v>
      </c>
      <c r="H55" s="36">
        <v>5616512</v>
      </c>
      <c r="I55" s="36">
        <v>30024543.340000004</v>
      </c>
      <c r="J55" s="36">
        <v>764339.10000000021</v>
      </c>
      <c r="K55" s="36">
        <v>5591718.9000000004</v>
      </c>
    </row>
    <row r="56" spans="1:11" s="5" customFormat="1" ht="18.75">
      <c r="A56" s="56"/>
      <c r="B56" s="16" t="s">
        <v>25</v>
      </c>
      <c r="C56" s="29"/>
      <c r="D56" s="29">
        <v>178</v>
      </c>
      <c r="E56" s="29">
        <v>32</v>
      </c>
      <c r="F56" s="36"/>
      <c r="G56" s="36">
        <v>152500</v>
      </c>
      <c r="H56" s="36">
        <v>27500</v>
      </c>
      <c r="I56" s="36"/>
      <c r="J56" s="36">
        <v>148910.5</v>
      </c>
      <c r="K56" s="36">
        <v>26278.37</v>
      </c>
    </row>
    <row r="57" spans="1:11" s="5" customFormat="1" ht="18.75">
      <c r="A57" s="56"/>
      <c r="B57" s="16" t="s">
        <v>26</v>
      </c>
      <c r="C57" s="29"/>
      <c r="D57" s="29">
        <v>1519</v>
      </c>
      <c r="E57" s="29">
        <v>507</v>
      </c>
      <c r="F57" s="36"/>
      <c r="G57" s="36">
        <v>974957</v>
      </c>
      <c r="H57" s="36">
        <v>327699</v>
      </c>
      <c r="I57" s="36"/>
      <c r="J57" s="36">
        <v>902872.93999999983</v>
      </c>
      <c r="K57" s="36">
        <v>300995.94000000006</v>
      </c>
    </row>
    <row r="58" spans="1:11" s="5" customFormat="1" ht="18.75">
      <c r="A58" s="56"/>
      <c r="B58" s="16" t="s">
        <v>49</v>
      </c>
      <c r="C58" s="29"/>
      <c r="D58" s="29">
        <v>1059</v>
      </c>
      <c r="E58" s="29">
        <v>188</v>
      </c>
      <c r="F58" s="36"/>
      <c r="G58" s="36">
        <v>855074</v>
      </c>
      <c r="H58" s="36">
        <v>152740</v>
      </c>
      <c r="I58" s="36"/>
      <c r="J58" s="36">
        <v>822002.4099999998</v>
      </c>
      <c r="K58" s="36">
        <v>145071.04000000001</v>
      </c>
    </row>
    <row r="59" spans="1:11" s="5" customFormat="1" ht="18.75">
      <c r="A59" s="56"/>
      <c r="B59" s="16" t="s">
        <v>69</v>
      </c>
      <c r="C59" s="29"/>
      <c r="D59" s="29">
        <v>64</v>
      </c>
      <c r="E59" s="29"/>
      <c r="F59" s="36"/>
      <c r="G59" s="36">
        <v>64000</v>
      </c>
      <c r="H59" s="36"/>
      <c r="I59" s="36"/>
      <c r="J59" s="36">
        <v>40194.61</v>
      </c>
      <c r="K59" s="36"/>
    </row>
    <row r="60" spans="1:11" s="5" customFormat="1" ht="18.75">
      <c r="A60" s="56"/>
      <c r="B60" s="16" t="s">
        <v>70</v>
      </c>
      <c r="C60" s="29"/>
      <c r="D60" s="29">
        <v>63</v>
      </c>
      <c r="E60" s="29"/>
      <c r="F60" s="36"/>
      <c r="G60" s="36">
        <v>63000</v>
      </c>
      <c r="H60" s="36"/>
      <c r="I60" s="36"/>
      <c r="J60" s="36">
        <v>41530.009999999987</v>
      </c>
      <c r="K60" s="36"/>
    </row>
    <row r="61" spans="1:11" s="5" customFormat="1" ht="18.75">
      <c r="A61" s="56"/>
      <c r="B61" s="16" t="s">
        <v>58</v>
      </c>
      <c r="C61" s="29"/>
      <c r="D61" s="29">
        <v>838</v>
      </c>
      <c r="E61" s="29">
        <v>485</v>
      </c>
      <c r="F61" s="36"/>
      <c r="G61" s="36">
        <v>896870</v>
      </c>
      <c r="H61" s="36">
        <v>522641</v>
      </c>
      <c r="I61" s="36"/>
      <c r="J61" s="36">
        <v>824985.55</v>
      </c>
      <c r="K61" s="36">
        <v>471558.86</v>
      </c>
    </row>
    <row r="62" spans="1:11" s="5" customFormat="1" ht="18.75">
      <c r="A62" s="57"/>
      <c r="B62" s="16" t="s">
        <v>76</v>
      </c>
      <c r="C62" s="29"/>
      <c r="D62" s="29">
        <v>44043</v>
      </c>
      <c r="E62" s="29">
        <v>11209</v>
      </c>
      <c r="F62" s="36"/>
      <c r="G62" s="36">
        <v>43785177</v>
      </c>
      <c r="H62" s="36">
        <v>11146025</v>
      </c>
      <c r="I62" s="36"/>
      <c r="J62" s="36">
        <v>42513288.530000001</v>
      </c>
      <c r="K62" s="36">
        <v>10742949.729999997</v>
      </c>
    </row>
    <row r="63" spans="1:11" s="2" customFormat="1" ht="19.5">
      <c r="A63" s="11" t="s">
        <v>3</v>
      </c>
      <c r="B63" s="12"/>
      <c r="C63" s="30">
        <f>SUM(C52:C62)</f>
        <v>23146</v>
      </c>
      <c r="D63" s="30">
        <f t="shared" ref="D63:K63" si="14">SUM(D52:D62)</f>
        <v>51045</v>
      </c>
      <c r="E63" s="30">
        <f t="shared" si="14"/>
        <v>17389</v>
      </c>
      <c r="F63" s="37">
        <f t="shared" si="14"/>
        <v>56775512</v>
      </c>
      <c r="G63" s="37">
        <f t="shared" si="14"/>
        <v>50043773</v>
      </c>
      <c r="H63" s="37">
        <f t="shared" si="14"/>
        <v>22992653</v>
      </c>
      <c r="I63" s="37">
        <f t="shared" si="14"/>
        <v>41843140.560000002</v>
      </c>
      <c r="J63" s="37">
        <f t="shared" si="14"/>
        <v>48448321.620000005</v>
      </c>
      <c r="K63" s="37">
        <f t="shared" si="14"/>
        <v>21291732.459999993</v>
      </c>
    </row>
    <row r="64" spans="1:11" s="5" customFormat="1" ht="37.5" customHeight="1">
      <c r="A64" s="72">
        <v>20</v>
      </c>
      <c r="B64" s="16" t="s">
        <v>28</v>
      </c>
      <c r="C64" s="28">
        <v>173</v>
      </c>
      <c r="D64" s="28"/>
      <c r="E64" s="28">
        <v>32</v>
      </c>
      <c r="F64" s="36">
        <v>4328395</v>
      </c>
      <c r="G64" s="36"/>
      <c r="H64" s="36">
        <v>968644</v>
      </c>
      <c r="I64" s="36">
        <v>4172102.97</v>
      </c>
      <c r="J64" s="36"/>
      <c r="K64" s="36">
        <v>968639.26</v>
      </c>
    </row>
    <row r="65" spans="1:11" s="5" customFormat="1" ht="37.5" customHeight="1">
      <c r="A65" s="73"/>
      <c r="B65" s="16" t="s">
        <v>27</v>
      </c>
      <c r="C65" s="29">
        <v>44455</v>
      </c>
      <c r="D65" s="29"/>
      <c r="E65" s="29"/>
      <c r="F65" s="36">
        <v>65345656</v>
      </c>
      <c r="G65" s="36">
        <v>409508</v>
      </c>
      <c r="H65" s="36">
        <v>74373</v>
      </c>
      <c r="I65" s="36">
        <v>58248932.650000006</v>
      </c>
      <c r="J65" s="36">
        <v>112028.8</v>
      </c>
      <c r="K65" s="36">
        <v>20346.189999999995</v>
      </c>
    </row>
    <row r="66" spans="1:11" s="2" customFormat="1" ht="37.5" customHeight="1">
      <c r="A66" s="73"/>
      <c r="B66" s="16" t="s">
        <v>54</v>
      </c>
      <c r="C66" s="29">
        <v>19956</v>
      </c>
      <c r="D66" s="29"/>
      <c r="E66" s="29">
        <v>3653</v>
      </c>
      <c r="F66" s="36">
        <v>20107109</v>
      </c>
      <c r="G66" s="36"/>
      <c r="H66" s="36">
        <v>3880476</v>
      </c>
      <c r="I66" s="36">
        <v>15381779.48</v>
      </c>
      <c r="J66" s="36"/>
      <c r="K66" s="36">
        <v>2795798.15</v>
      </c>
    </row>
    <row r="67" spans="1:11" s="2" customFormat="1" ht="37.5" customHeight="1">
      <c r="A67" s="73"/>
      <c r="B67" s="16" t="s">
        <v>25</v>
      </c>
      <c r="C67" s="29"/>
      <c r="D67" s="29"/>
      <c r="E67" s="29"/>
      <c r="F67" s="36"/>
      <c r="G67" s="36">
        <v>207009</v>
      </c>
      <c r="H67" s="36">
        <v>36531</v>
      </c>
      <c r="I67" s="36"/>
      <c r="J67" s="36">
        <v>207009</v>
      </c>
      <c r="K67" s="36">
        <v>36531</v>
      </c>
    </row>
    <row r="68" spans="1:11" s="2" customFormat="1" ht="37.5" customHeight="1">
      <c r="A68" s="74"/>
      <c r="B68" s="16" t="s">
        <v>76</v>
      </c>
      <c r="C68" s="29">
        <v>285</v>
      </c>
      <c r="D68" s="29">
        <v>1828</v>
      </c>
      <c r="E68" s="29">
        <v>464</v>
      </c>
      <c r="F68" s="36">
        <v>4200</v>
      </c>
      <c r="G68" s="36">
        <v>1573375</v>
      </c>
      <c r="H68" s="36">
        <v>322171</v>
      </c>
      <c r="I68" s="36"/>
      <c r="J68" s="36">
        <v>950472.98</v>
      </c>
      <c r="K68" s="36">
        <v>237188.78999999998</v>
      </c>
    </row>
    <row r="69" spans="1:11" s="2" customFormat="1" ht="19.5">
      <c r="A69" s="11" t="s">
        <v>3</v>
      </c>
      <c r="B69" s="12"/>
      <c r="C69" s="30">
        <f t="shared" ref="C69:K69" si="15">SUM(C64:C68)</f>
        <v>64869</v>
      </c>
      <c r="D69" s="30">
        <f t="shared" si="15"/>
        <v>1828</v>
      </c>
      <c r="E69" s="30">
        <f t="shared" si="15"/>
        <v>4149</v>
      </c>
      <c r="F69" s="37">
        <f t="shared" si="15"/>
        <v>89785360</v>
      </c>
      <c r="G69" s="37">
        <f t="shared" si="15"/>
        <v>2189892</v>
      </c>
      <c r="H69" s="37">
        <f t="shared" si="15"/>
        <v>5282195</v>
      </c>
      <c r="I69" s="37">
        <f t="shared" si="15"/>
        <v>77802815.100000009</v>
      </c>
      <c r="J69" s="37">
        <f t="shared" si="15"/>
        <v>1269510.78</v>
      </c>
      <c r="K69" s="37">
        <f t="shared" si="15"/>
        <v>4058503.3899999997</v>
      </c>
    </row>
    <row r="70" spans="1:11" s="2" customFormat="1" ht="37.5">
      <c r="A70" s="60">
        <v>21</v>
      </c>
      <c r="B70" s="16" t="s">
        <v>28</v>
      </c>
      <c r="C70" s="29">
        <v>88654</v>
      </c>
      <c r="D70" s="29"/>
      <c r="E70" s="29">
        <v>171235</v>
      </c>
      <c r="F70" s="36">
        <v>282354831</v>
      </c>
      <c r="G70" s="36"/>
      <c r="H70" s="36">
        <v>249378694</v>
      </c>
      <c r="I70" s="36">
        <v>282310172.55000001</v>
      </c>
      <c r="J70" s="36"/>
      <c r="K70" s="36">
        <v>249368363.94</v>
      </c>
    </row>
    <row r="71" spans="1:11" s="2" customFormat="1" ht="37.5">
      <c r="A71" s="56"/>
      <c r="B71" s="16" t="s">
        <v>55</v>
      </c>
      <c r="C71" s="29">
        <v>6405</v>
      </c>
      <c r="D71" s="29"/>
      <c r="E71" s="29">
        <v>1269</v>
      </c>
      <c r="F71" s="36">
        <v>1081529</v>
      </c>
      <c r="G71" s="36"/>
      <c r="H71" s="36">
        <v>205790</v>
      </c>
      <c r="I71" s="36">
        <v>1081526.98</v>
      </c>
      <c r="J71" s="36"/>
      <c r="K71" s="36">
        <v>205787.18</v>
      </c>
    </row>
    <row r="72" spans="1:11" s="2" customFormat="1" ht="37.5">
      <c r="A72" s="56"/>
      <c r="B72" s="16" t="s">
        <v>43</v>
      </c>
      <c r="C72" s="29">
        <v>3648</v>
      </c>
      <c r="D72" s="29"/>
      <c r="E72" s="29">
        <v>643</v>
      </c>
      <c r="F72" s="36">
        <v>5319164</v>
      </c>
      <c r="G72" s="36"/>
      <c r="H72" s="36">
        <v>1386063</v>
      </c>
      <c r="I72" s="36">
        <v>5319164</v>
      </c>
      <c r="J72" s="36"/>
      <c r="K72" s="36">
        <v>1386063</v>
      </c>
    </row>
    <row r="73" spans="1:11" s="41" customFormat="1" ht="37.5">
      <c r="A73" s="56"/>
      <c r="B73" s="16" t="s">
        <v>45</v>
      </c>
      <c r="C73" s="29"/>
      <c r="D73" s="29"/>
      <c r="E73" s="29"/>
      <c r="F73" s="36">
        <v>3722320</v>
      </c>
      <c r="G73" s="36"/>
      <c r="H73" s="36">
        <v>656880</v>
      </c>
      <c r="I73" s="36">
        <v>3722320</v>
      </c>
      <c r="J73" s="36"/>
      <c r="K73" s="36">
        <v>656880</v>
      </c>
    </row>
    <row r="74" spans="1:11" s="2" customFormat="1" ht="37.5" customHeight="1">
      <c r="A74" s="57"/>
      <c r="B74" s="16" t="s">
        <v>26</v>
      </c>
      <c r="C74" s="29">
        <v>4604</v>
      </c>
      <c r="D74" s="29"/>
      <c r="E74" s="29"/>
      <c r="F74" s="36">
        <v>22028275</v>
      </c>
      <c r="G74" s="36"/>
      <c r="H74" s="36">
        <v>7213837</v>
      </c>
      <c r="I74" s="36">
        <v>18200041.739999998</v>
      </c>
      <c r="J74" s="36"/>
      <c r="K74" s="36">
        <v>6049874.4800000004</v>
      </c>
    </row>
    <row r="75" spans="1:11" s="2" customFormat="1" ht="19.5">
      <c r="A75" s="52" t="s">
        <v>3</v>
      </c>
      <c r="B75" s="12"/>
      <c r="C75" s="30">
        <f>SUM(C70:C74)</f>
        <v>103311</v>
      </c>
      <c r="D75" s="30">
        <f t="shared" ref="D75:K75" si="16">SUM(D70:D74)</f>
        <v>0</v>
      </c>
      <c r="E75" s="30">
        <f t="shared" si="16"/>
        <v>173147</v>
      </c>
      <c r="F75" s="37">
        <f t="shared" si="16"/>
        <v>314506119</v>
      </c>
      <c r="G75" s="37">
        <f t="shared" si="16"/>
        <v>0</v>
      </c>
      <c r="H75" s="37">
        <f t="shared" si="16"/>
        <v>258841264</v>
      </c>
      <c r="I75" s="37">
        <f t="shared" si="16"/>
        <v>310633225.27000004</v>
      </c>
      <c r="J75" s="37">
        <f t="shared" si="16"/>
        <v>0</v>
      </c>
      <c r="K75" s="37">
        <f t="shared" si="16"/>
        <v>257666968.59999999</v>
      </c>
    </row>
    <row r="76" spans="1:11" s="2" customFormat="1" ht="37.5">
      <c r="A76" s="60">
        <v>22</v>
      </c>
      <c r="B76" s="51" t="s">
        <v>28</v>
      </c>
      <c r="C76" s="29"/>
      <c r="D76" s="29"/>
      <c r="E76" s="29">
        <v>73889</v>
      </c>
      <c r="F76" s="36"/>
      <c r="G76" s="36"/>
      <c r="H76" s="36">
        <v>76335771</v>
      </c>
      <c r="I76" s="36"/>
      <c r="J76" s="36"/>
      <c r="K76" s="36">
        <v>64688142.43</v>
      </c>
    </row>
    <row r="77" spans="1:11" s="2" customFormat="1" ht="37.5">
      <c r="A77" s="56"/>
      <c r="B77" s="51" t="s">
        <v>31</v>
      </c>
      <c r="C77" s="29"/>
      <c r="D77" s="29"/>
      <c r="E77" s="29">
        <v>2529</v>
      </c>
      <c r="F77" s="36"/>
      <c r="G77" s="36"/>
      <c r="H77" s="36">
        <v>2602372</v>
      </c>
      <c r="I77" s="36"/>
      <c r="J77" s="36"/>
      <c r="K77" s="36">
        <v>1943400.71</v>
      </c>
    </row>
    <row r="78" spans="1:11" s="2" customFormat="1" ht="37.5">
      <c r="A78" s="56"/>
      <c r="B78" s="51" t="s">
        <v>41</v>
      </c>
      <c r="C78" s="29"/>
      <c r="D78" s="29"/>
      <c r="E78" s="29">
        <v>486</v>
      </c>
      <c r="F78" s="36"/>
      <c r="G78" s="36"/>
      <c r="H78" s="36"/>
      <c r="I78" s="36"/>
      <c r="J78" s="36"/>
      <c r="K78" s="36"/>
    </row>
    <row r="79" spans="1:11" s="2" customFormat="1" ht="37.5">
      <c r="A79" s="56"/>
      <c r="B79" s="51" t="s">
        <v>33</v>
      </c>
      <c r="C79" s="29"/>
      <c r="D79" s="29"/>
      <c r="E79" s="29">
        <v>3473</v>
      </c>
      <c r="F79" s="36"/>
      <c r="G79" s="36"/>
      <c r="H79" s="36">
        <v>1162257</v>
      </c>
      <c r="I79" s="36"/>
      <c r="J79" s="36"/>
      <c r="K79" s="36">
        <v>1162218.4099999999</v>
      </c>
    </row>
    <row r="80" spans="1:11" s="2" customFormat="1" ht="37.5">
      <c r="A80" s="56"/>
      <c r="B80" s="51" t="s">
        <v>43</v>
      </c>
      <c r="C80" s="29"/>
      <c r="D80" s="29"/>
      <c r="E80" s="29">
        <v>83</v>
      </c>
      <c r="F80" s="36"/>
      <c r="G80" s="36"/>
      <c r="H80" s="36">
        <v>22140</v>
      </c>
      <c r="I80" s="36"/>
      <c r="J80" s="36"/>
      <c r="K80" s="36"/>
    </row>
    <row r="81" spans="1:11" s="2" customFormat="1" ht="37.5">
      <c r="A81" s="56"/>
      <c r="B81" s="51" t="s">
        <v>38</v>
      </c>
      <c r="C81" s="29"/>
      <c r="D81" s="29"/>
      <c r="E81" s="29">
        <v>960</v>
      </c>
      <c r="F81" s="36"/>
      <c r="G81" s="36"/>
      <c r="H81" s="36">
        <v>1632917</v>
      </c>
      <c r="I81" s="36"/>
      <c r="J81" s="36"/>
      <c r="K81" s="36">
        <v>1632898.6</v>
      </c>
    </row>
    <row r="82" spans="1:11" s="2" customFormat="1" ht="37.5">
      <c r="A82" s="56"/>
      <c r="B82" s="51" t="s">
        <v>44</v>
      </c>
      <c r="C82" s="29"/>
      <c r="D82" s="29"/>
      <c r="E82" s="29">
        <v>10048</v>
      </c>
      <c r="F82" s="36"/>
      <c r="G82" s="36"/>
      <c r="H82" s="36">
        <v>10926000</v>
      </c>
      <c r="I82" s="36"/>
      <c r="J82" s="36"/>
      <c r="K82" s="36">
        <v>9691629.7800000012</v>
      </c>
    </row>
    <row r="83" spans="1:11" s="2" customFormat="1" ht="37.5">
      <c r="A83" s="56"/>
      <c r="B83" s="51" t="s">
        <v>29</v>
      </c>
      <c r="C83" s="29"/>
      <c r="D83" s="29"/>
      <c r="E83" s="29">
        <v>3105</v>
      </c>
      <c r="F83" s="36"/>
      <c r="G83" s="36"/>
      <c r="H83" s="36">
        <v>4024328</v>
      </c>
      <c r="I83" s="36"/>
      <c r="J83" s="36"/>
      <c r="K83" s="36">
        <v>3514508.84</v>
      </c>
    </row>
    <row r="84" spans="1:11" s="2" customFormat="1" ht="37.5">
      <c r="A84" s="56"/>
      <c r="B84" s="51" t="s">
        <v>45</v>
      </c>
      <c r="C84" s="29"/>
      <c r="D84" s="29"/>
      <c r="E84" s="29">
        <v>2375</v>
      </c>
      <c r="F84" s="36"/>
      <c r="G84" s="36"/>
      <c r="H84" s="36">
        <v>242215</v>
      </c>
      <c r="I84" s="36"/>
      <c r="J84" s="36"/>
      <c r="K84" s="36">
        <v>241909.88999999998</v>
      </c>
    </row>
    <row r="85" spans="1:11" s="2" customFormat="1" ht="18.75">
      <c r="A85" s="57"/>
      <c r="B85" s="51" t="s">
        <v>76</v>
      </c>
      <c r="C85" s="29"/>
      <c r="D85" s="29">
        <v>1262</v>
      </c>
      <c r="E85" s="29">
        <v>321</v>
      </c>
      <c r="F85" s="36"/>
      <c r="G85" s="36"/>
      <c r="H85" s="36"/>
      <c r="I85" s="36"/>
      <c r="J85" s="36"/>
      <c r="K85" s="36"/>
    </row>
    <row r="86" spans="1:11" s="2" customFormat="1" ht="19.5">
      <c r="A86" s="53" t="s">
        <v>3</v>
      </c>
      <c r="B86" s="12"/>
      <c r="C86" s="30">
        <f t="shared" ref="C86:K86" si="17">SUM(C76:C85)</f>
        <v>0</v>
      </c>
      <c r="D86" s="30">
        <f t="shared" si="17"/>
        <v>1262</v>
      </c>
      <c r="E86" s="30">
        <f t="shared" si="17"/>
        <v>97269</v>
      </c>
      <c r="F86" s="37">
        <f t="shared" si="17"/>
        <v>0</v>
      </c>
      <c r="G86" s="37">
        <f t="shared" si="17"/>
        <v>0</v>
      </c>
      <c r="H86" s="37">
        <f t="shared" si="17"/>
        <v>96948000</v>
      </c>
      <c r="I86" s="37">
        <f t="shared" si="17"/>
        <v>0</v>
      </c>
      <c r="J86" s="37">
        <f t="shared" si="17"/>
        <v>0</v>
      </c>
      <c r="K86" s="37">
        <f t="shared" si="17"/>
        <v>82874708.659999996</v>
      </c>
    </row>
    <row r="87" spans="1:11" s="2" customFormat="1" ht="37.5">
      <c r="A87" s="60">
        <v>24</v>
      </c>
      <c r="B87" s="16" t="s">
        <v>28</v>
      </c>
      <c r="C87" s="29">
        <v>46319</v>
      </c>
      <c r="D87" s="29">
        <v>9010</v>
      </c>
      <c r="E87" s="29">
        <v>39818</v>
      </c>
      <c r="F87" s="36">
        <v>166684738</v>
      </c>
      <c r="G87" s="36">
        <v>8796772</v>
      </c>
      <c r="H87" s="36">
        <v>52129652</v>
      </c>
      <c r="I87" s="36">
        <v>128965156.05</v>
      </c>
      <c r="J87" s="36">
        <v>8521911.6799999997</v>
      </c>
      <c r="K87" s="36">
        <v>49617012.479999997</v>
      </c>
    </row>
    <row r="88" spans="1:11" s="2" customFormat="1" ht="37.5">
      <c r="A88" s="56"/>
      <c r="B88" s="16" t="s">
        <v>55</v>
      </c>
      <c r="C88" s="29">
        <v>694</v>
      </c>
      <c r="D88" s="29"/>
      <c r="E88" s="29">
        <v>42</v>
      </c>
      <c r="F88" s="36">
        <v>688647</v>
      </c>
      <c r="G88" s="36"/>
      <c r="H88" s="36">
        <v>106200</v>
      </c>
      <c r="I88" s="36">
        <v>330971.27</v>
      </c>
      <c r="J88" s="36"/>
      <c r="K88" s="36">
        <v>50042.86</v>
      </c>
    </row>
    <row r="89" spans="1:11" s="2" customFormat="1" ht="37.5">
      <c r="A89" s="56"/>
      <c r="B89" s="16" t="s">
        <v>54</v>
      </c>
      <c r="C89" s="29"/>
      <c r="D89" s="29"/>
      <c r="E89" s="29">
        <v>5887</v>
      </c>
      <c r="F89" s="36"/>
      <c r="G89" s="36"/>
      <c r="H89" s="36">
        <v>9089937</v>
      </c>
      <c r="I89" s="36"/>
      <c r="J89" s="36"/>
      <c r="K89" s="36">
        <v>6845146.6100000013</v>
      </c>
    </row>
    <row r="90" spans="1:11" s="2" customFormat="1" ht="37.5" customHeight="1">
      <c r="A90" s="56"/>
      <c r="B90" s="16" t="s">
        <v>69</v>
      </c>
      <c r="C90" s="29">
        <v>71482</v>
      </c>
      <c r="D90" s="29">
        <v>2679</v>
      </c>
      <c r="E90" s="29">
        <v>17068</v>
      </c>
      <c r="F90" s="36">
        <v>99889453</v>
      </c>
      <c r="G90" s="36">
        <v>2789346</v>
      </c>
      <c r="H90" s="36">
        <v>31206617</v>
      </c>
      <c r="I90" s="36">
        <v>91022304.209999979</v>
      </c>
      <c r="J90" s="36">
        <v>2272341.9300000002</v>
      </c>
      <c r="K90" s="36">
        <v>25687224.249999996</v>
      </c>
    </row>
    <row r="91" spans="1:11" s="2" customFormat="1" ht="37.5" customHeight="1">
      <c r="A91" s="56"/>
      <c r="B91" s="16" t="s">
        <v>70</v>
      </c>
      <c r="C91" s="29">
        <v>119</v>
      </c>
      <c r="D91" s="29"/>
      <c r="E91" s="29"/>
      <c r="F91" s="36">
        <v>159000</v>
      </c>
      <c r="G91" s="36"/>
      <c r="H91" s="36"/>
      <c r="I91" s="36">
        <v>111688.26000000001</v>
      </c>
      <c r="J91" s="36"/>
      <c r="K91" s="36"/>
    </row>
    <row r="92" spans="1:11" s="41" customFormat="1" ht="37.5" customHeight="1">
      <c r="A92" s="56"/>
      <c r="B92" s="16" t="s">
        <v>35</v>
      </c>
      <c r="C92" s="29"/>
      <c r="D92" s="29"/>
      <c r="E92" s="29"/>
      <c r="F92" s="36">
        <v>59021</v>
      </c>
      <c r="G92" s="36"/>
      <c r="H92" s="36">
        <v>6925</v>
      </c>
      <c r="I92" s="36">
        <v>59013.71</v>
      </c>
      <c r="J92" s="36"/>
      <c r="K92" s="36">
        <v>6923.41</v>
      </c>
    </row>
    <row r="93" spans="1:11" s="2" customFormat="1" ht="37.5">
      <c r="A93" s="56"/>
      <c r="B93" s="16" t="s">
        <v>44</v>
      </c>
      <c r="C93" s="29">
        <v>159</v>
      </c>
      <c r="D93" s="29"/>
      <c r="E93" s="29">
        <v>28</v>
      </c>
      <c r="F93" s="36">
        <v>243150</v>
      </c>
      <c r="G93" s="36"/>
      <c r="H93" s="36">
        <v>2415</v>
      </c>
      <c r="I93" s="36">
        <v>215647.66</v>
      </c>
      <c r="J93" s="36"/>
      <c r="K93" s="36"/>
    </row>
    <row r="94" spans="1:11" s="2" customFormat="1" ht="37.5">
      <c r="A94" s="56"/>
      <c r="B94" s="16" t="s">
        <v>29</v>
      </c>
      <c r="C94" s="29"/>
      <c r="D94" s="29"/>
      <c r="E94" s="29"/>
      <c r="F94" s="36"/>
      <c r="G94" s="36"/>
      <c r="H94" s="36">
        <v>1511247</v>
      </c>
      <c r="I94" s="36"/>
      <c r="J94" s="36"/>
      <c r="K94" s="36">
        <v>1511247</v>
      </c>
    </row>
    <row r="95" spans="1:11" s="2" customFormat="1" ht="18.75">
      <c r="A95" s="56"/>
      <c r="B95" s="16" t="s">
        <v>76</v>
      </c>
      <c r="C95" s="29"/>
      <c r="D95" s="29">
        <v>257</v>
      </c>
      <c r="E95" s="29">
        <v>65</v>
      </c>
      <c r="F95" s="36"/>
      <c r="G95" s="36">
        <f>51061+148000</f>
        <v>199061</v>
      </c>
      <c r="H95" s="36">
        <f>27385+60000</f>
        <v>87385</v>
      </c>
      <c r="I95" s="36"/>
      <c r="J95" s="36">
        <v>70950.899999999994</v>
      </c>
      <c r="K95" s="36">
        <v>19071.87</v>
      </c>
    </row>
    <row r="96" spans="1:11" s="2" customFormat="1" ht="19.5">
      <c r="A96" s="11" t="s">
        <v>3</v>
      </c>
      <c r="B96" s="12"/>
      <c r="C96" s="30">
        <f t="shared" ref="C96:K96" si="18">SUM(C87:C95)</f>
        <v>118773</v>
      </c>
      <c r="D96" s="30">
        <f t="shared" si="18"/>
        <v>11946</v>
      </c>
      <c r="E96" s="30">
        <f t="shared" si="18"/>
        <v>62908</v>
      </c>
      <c r="F96" s="37">
        <f t="shared" si="18"/>
        <v>267724009</v>
      </c>
      <c r="G96" s="37">
        <f t="shared" si="18"/>
        <v>11785179</v>
      </c>
      <c r="H96" s="37">
        <f t="shared" si="18"/>
        <v>94140378</v>
      </c>
      <c r="I96" s="37">
        <f t="shared" si="18"/>
        <v>220704781.15999997</v>
      </c>
      <c r="J96" s="37">
        <f t="shared" si="18"/>
        <v>10865204.51</v>
      </c>
      <c r="K96" s="37">
        <f t="shared" si="18"/>
        <v>83736668.479999989</v>
      </c>
    </row>
    <row r="97" spans="1:11" s="2" customFormat="1" ht="37.5">
      <c r="A97" s="60">
        <v>27</v>
      </c>
      <c r="B97" s="16" t="s">
        <v>77</v>
      </c>
      <c r="C97" s="30"/>
      <c r="D97" s="30"/>
      <c r="E97" s="30"/>
      <c r="F97" s="37"/>
      <c r="G97" s="36"/>
      <c r="H97" s="36">
        <v>20000</v>
      </c>
      <c r="I97" s="37"/>
      <c r="J97" s="36"/>
      <c r="K97" s="36">
        <v>19786.7</v>
      </c>
    </row>
    <row r="98" spans="1:11" s="2" customFormat="1" ht="37.5">
      <c r="A98" s="56"/>
      <c r="B98" s="16" t="s">
        <v>55</v>
      </c>
      <c r="C98" s="28">
        <v>5046</v>
      </c>
      <c r="D98" s="28"/>
      <c r="E98" s="28">
        <v>942</v>
      </c>
      <c r="F98" s="36">
        <v>9481000</v>
      </c>
      <c r="G98" s="36"/>
      <c r="H98" s="36">
        <v>1130000</v>
      </c>
      <c r="I98" s="36">
        <v>659557.70000000007</v>
      </c>
      <c r="J98" s="36"/>
      <c r="K98" s="36">
        <v>114848.37999999999</v>
      </c>
    </row>
    <row r="99" spans="1:11" s="2" customFormat="1" ht="37.5">
      <c r="A99" s="56"/>
      <c r="B99" s="16" t="s">
        <v>54</v>
      </c>
      <c r="C99" s="28">
        <v>1483735</v>
      </c>
      <c r="D99" s="28">
        <v>42722</v>
      </c>
      <c r="E99" s="28">
        <v>69185</v>
      </c>
      <c r="F99" s="36">
        <v>2137628146</v>
      </c>
      <c r="G99" s="36">
        <v>43655852</v>
      </c>
      <c r="H99" s="36">
        <v>91255071</v>
      </c>
      <c r="I99" s="36">
        <v>2043179004.2499998</v>
      </c>
      <c r="J99" s="36">
        <v>35863501.509999998</v>
      </c>
      <c r="K99" s="36">
        <v>80937259.150000021</v>
      </c>
    </row>
    <row r="100" spans="1:11" s="2" customFormat="1" ht="18.75">
      <c r="A100" s="56"/>
      <c r="B100" s="16" t="s">
        <v>25</v>
      </c>
      <c r="C100" s="28"/>
      <c r="D100" s="28">
        <v>345</v>
      </c>
      <c r="E100" s="28">
        <v>61</v>
      </c>
      <c r="F100" s="36"/>
      <c r="G100" s="36">
        <v>1712736</v>
      </c>
      <c r="H100" s="36">
        <v>302248</v>
      </c>
      <c r="I100" s="36"/>
      <c r="J100" s="36">
        <v>1290413.08</v>
      </c>
      <c r="K100" s="36">
        <v>227719.96</v>
      </c>
    </row>
    <row r="101" spans="1:11" s="2" customFormat="1" ht="37.5" customHeight="1">
      <c r="A101" s="57"/>
      <c r="B101" s="16" t="s">
        <v>76</v>
      </c>
      <c r="C101" s="28">
        <v>1147</v>
      </c>
      <c r="D101" s="28">
        <v>6673</v>
      </c>
      <c r="E101" s="28">
        <v>1695</v>
      </c>
      <c r="F101" s="36"/>
      <c r="G101" s="36">
        <v>5400768.2300000004</v>
      </c>
      <c r="H101" s="36">
        <v>1358247.77</v>
      </c>
      <c r="I101" s="36"/>
      <c r="J101" s="36">
        <v>2061296.59</v>
      </c>
      <c r="K101" s="36">
        <v>369823.08999999997</v>
      </c>
    </row>
    <row r="102" spans="1:11" s="2" customFormat="1" ht="19.5">
      <c r="A102" s="52" t="s">
        <v>3</v>
      </c>
      <c r="B102" s="12"/>
      <c r="C102" s="30">
        <f t="shared" ref="C102:K102" si="19">SUM(C97:C101)</f>
        <v>1489928</v>
      </c>
      <c r="D102" s="30">
        <f t="shared" si="19"/>
        <v>49740</v>
      </c>
      <c r="E102" s="30">
        <f t="shared" si="19"/>
        <v>71883</v>
      </c>
      <c r="F102" s="37">
        <f t="shared" si="19"/>
        <v>2147109146</v>
      </c>
      <c r="G102" s="37">
        <f t="shared" si="19"/>
        <v>50769356.230000004</v>
      </c>
      <c r="H102" s="37">
        <f>SUM(H97:H101)</f>
        <v>94065566.769999996</v>
      </c>
      <c r="I102" s="37">
        <f t="shared" si="19"/>
        <v>2043838561.9499998</v>
      </c>
      <c r="J102" s="37">
        <f t="shared" si="19"/>
        <v>39215211.18</v>
      </c>
      <c r="K102" s="37">
        <f t="shared" si="19"/>
        <v>81669437.280000016</v>
      </c>
    </row>
    <row r="103" spans="1:11" s="2" customFormat="1" ht="37.5" customHeight="1">
      <c r="A103" s="60">
        <v>28</v>
      </c>
      <c r="B103" s="51" t="s">
        <v>27</v>
      </c>
      <c r="C103" s="28">
        <v>3847424</v>
      </c>
      <c r="D103" s="28">
        <v>85913</v>
      </c>
      <c r="E103" s="28">
        <v>15604</v>
      </c>
      <c r="F103" s="36">
        <v>3880558800</v>
      </c>
      <c r="G103" s="36">
        <v>85913000</v>
      </c>
      <c r="H103" s="36">
        <v>15604000</v>
      </c>
      <c r="I103" s="36">
        <v>3735340850.3300004</v>
      </c>
      <c r="J103" s="36">
        <v>78088454.120000005</v>
      </c>
      <c r="K103" s="36">
        <v>14183269.960000001</v>
      </c>
    </row>
    <row r="104" spans="1:11" s="2" customFormat="1" ht="37.5">
      <c r="A104" s="56"/>
      <c r="B104" s="51" t="s">
        <v>55</v>
      </c>
      <c r="C104" s="28">
        <v>789943</v>
      </c>
      <c r="D104" s="28">
        <v>15199</v>
      </c>
      <c r="E104" s="28">
        <v>123440</v>
      </c>
      <c r="F104" s="36">
        <v>757271000</v>
      </c>
      <c r="G104" s="36">
        <v>15199000</v>
      </c>
      <c r="H104" s="36">
        <v>123256521</v>
      </c>
      <c r="I104" s="36">
        <v>716802690.02999997</v>
      </c>
      <c r="J104" s="36">
        <v>14608756.970000001</v>
      </c>
      <c r="K104" s="36">
        <v>112508204.39999998</v>
      </c>
    </row>
    <row r="105" spans="1:11" s="2" customFormat="1" ht="37.5">
      <c r="A105" s="56"/>
      <c r="B105" s="51" t="s">
        <v>54</v>
      </c>
      <c r="C105" s="28">
        <v>907</v>
      </c>
      <c r="D105" s="28"/>
      <c r="E105" s="28">
        <v>164</v>
      </c>
      <c r="F105" s="36">
        <v>444200</v>
      </c>
      <c r="G105" s="36"/>
      <c r="H105" s="36">
        <v>81000</v>
      </c>
      <c r="I105" s="36">
        <v>230162.83</v>
      </c>
      <c r="J105" s="36"/>
      <c r="K105" s="36">
        <v>41800.939999999995</v>
      </c>
    </row>
    <row r="106" spans="1:11" s="2" customFormat="1" ht="37.5">
      <c r="A106" s="56"/>
      <c r="B106" s="51" t="s">
        <v>31</v>
      </c>
      <c r="C106" s="28"/>
      <c r="D106" s="28"/>
      <c r="E106" s="28"/>
      <c r="F106" s="36"/>
      <c r="G106" s="36"/>
      <c r="H106" s="36">
        <v>5390677.5700000003</v>
      </c>
      <c r="I106" s="36"/>
      <c r="J106" s="36"/>
      <c r="K106" s="36">
        <v>5390676.7699999996</v>
      </c>
    </row>
    <row r="107" spans="1:11" s="2" customFormat="1" ht="37.5">
      <c r="A107" s="56"/>
      <c r="B107" s="51" t="s">
        <v>33</v>
      </c>
      <c r="C107" s="28"/>
      <c r="D107" s="28"/>
      <c r="E107" s="28"/>
      <c r="F107" s="36"/>
      <c r="G107" s="36"/>
      <c r="H107" s="36">
        <v>266479</v>
      </c>
      <c r="I107" s="36"/>
      <c r="J107" s="36"/>
      <c r="K107" s="36">
        <v>266479</v>
      </c>
    </row>
    <row r="108" spans="1:11" s="2" customFormat="1" ht="37.5">
      <c r="A108" s="56"/>
      <c r="B108" s="51" t="s">
        <v>34</v>
      </c>
      <c r="C108" s="28"/>
      <c r="D108" s="28"/>
      <c r="E108" s="28"/>
      <c r="F108" s="36"/>
      <c r="G108" s="36"/>
      <c r="H108" s="36">
        <v>2421117.94</v>
      </c>
      <c r="I108" s="36"/>
      <c r="J108" s="36"/>
      <c r="K108" s="36">
        <v>2421117.94</v>
      </c>
    </row>
    <row r="109" spans="1:11" s="2" customFormat="1" ht="37.5">
      <c r="A109" s="56"/>
      <c r="B109" s="51" t="s">
        <v>36</v>
      </c>
      <c r="C109" s="28"/>
      <c r="D109" s="28"/>
      <c r="E109" s="28"/>
      <c r="F109" s="36"/>
      <c r="G109" s="36"/>
      <c r="H109" s="36">
        <v>426230.7</v>
      </c>
      <c r="I109" s="36"/>
      <c r="J109" s="36"/>
      <c r="K109" s="36">
        <v>426230.7</v>
      </c>
    </row>
    <row r="110" spans="1:11" s="2" customFormat="1" ht="37.5">
      <c r="A110" s="56"/>
      <c r="B110" s="51" t="s">
        <v>44</v>
      </c>
      <c r="C110" s="28"/>
      <c r="D110" s="28"/>
      <c r="E110" s="28"/>
      <c r="F110" s="36"/>
      <c r="G110" s="36"/>
      <c r="H110" s="36">
        <v>1244226</v>
      </c>
      <c r="I110" s="36"/>
      <c r="J110" s="36"/>
      <c r="K110" s="36">
        <v>1075064</v>
      </c>
    </row>
    <row r="111" spans="1:11" s="2" customFormat="1" ht="37.5">
      <c r="A111" s="56"/>
      <c r="B111" s="51" t="s">
        <v>29</v>
      </c>
      <c r="C111" s="28"/>
      <c r="D111" s="28"/>
      <c r="E111" s="28"/>
      <c r="F111" s="36"/>
      <c r="G111" s="36"/>
      <c r="H111" s="36">
        <v>5063344.78</v>
      </c>
      <c r="I111" s="36"/>
      <c r="J111" s="36"/>
      <c r="K111" s="36">
        <v>3977118.36</v>
      </c>
    </row>
    <row r="112" spans="1:11" s="2" customFormat="1" ht="37.5">
      <c r="A112" s="57"/>
      <c r="B112" s="51" t="s">
        <v>45</v>
      </c>
      <c r="C112" s="28"/>
      <c r="D112" s="28"/>
      <c r="E112" s="28"/>
      <c r="F112" s="36"/>
      <c r="G112" s="36"/>
      <c r="H112" s="36">
        <v>1311279</v>
      </c>
      <c r="I112" s="36"/>
      <c r="J112" s="36"/>
      <c r="K112" s="36">
        <v>1288613.3</v>
      </c>
    </row>
    <row r="113" spans="1:11" s="2" customFormat="1" ht="19.5">
      <c r="A113" s="53" t="s">
        <v>3</v>
      </c>
      <c r="B113" s="12"/>
      <c r="C113" s="35">
        <f t="shared" ref="C113:K113" si="20">SUM(C103:C112)</f>
        <v>4638274</v>
      </c>
      <c r="D113" s="35">
        <f t="shared" si="20"/>
        <v>101112</v>
      </c>
      <c r="E113" s="35">
        <f t="shared" si="20"/>
        <v>139208</v>
      </c>
      <c r="F113" s="37">
        <f t="shared" si="20"/>
        <v>4638274000</v>
      </c>
      <c r="G113" s="37">
        <f t="shared" si="20"/>
        <v>101112000</v>
      </c>
      <c r="H113" s="37">
        <f t="shared" si="20"/>
        <v>155064875.98999998</v>
      </c>
      <c r="I113" s="37">
        <f t="shared" si="20"/>
        <v>4452373703.1900005</v>
      </c>
      <c r="J113" s="37">
        <f t="shared" si="20"/>
        <v>92697211.090000004</v>
      </c>
      <c r="K113" s="37">
        <f t="shared" si="20"/>
        <v>141578575.37</v>
      </c>
    </row>
    <row r="114" spans="1:11" s="2" customFormat="1" ht="37.5">
      <c r="A114" s="33">
        <v>29</v>
      </c>
      <c r="B114" s="16" t="s">
        <v>54</v>
      </c>
      <c r="C114" s="28">
        <v>19812</v>
      </c>
      <c r="D114" s="28"/>
      <c r="E114" s="28">
        <v>3772</v>
      </c>
      <c r="F114" s="36">
        <v>19812000</v>
      </c>
      <c r="G114" s="36"/>
      <c r="H114" s="36">
        <v>187700</v>
      </c>
      <c r="I114" s="36">
        <v>959407.41</v>
      </c>
      <c r="J114" s="36"/>
      <c r="K114" s="36">
        <v>172762.17</v>
      </c>
    </row>
    <row r="115" spans="1:11" s="2" customFormat="1" ht="19.5">
      <c r="A115" s="11" t="s">
        <v>3</v>
      </c>
      <c r="B115" s="12"/>
      <c r="C115" s="30">
        <f t="shared" ref="C115:K115" si="21">SUM(C114:C114)</f>
        <v>19812</v>
      </c>
      <c r="D115" s="30">
        <f t="shared" si="21"/>
        <v>0</v>
      </c>
      <c r="E115" s="30">
        <f t="shared" si="21"/>
        <v>3772</v>
      </c>
      <c r="F115" s="37">
        <f t="shared" si="21"/>
        <v>19812000</v>
      </c>
      <c r="G115" s="37">
        <f t="shared" si="21"/>
        <v>0</v>
      </c>
      <c r="H115" s="37">
        <f t="shared" si="21"/>
        <v>187700</v>
      </c>
      <c r="I115" s="37">
        <f t="shared" si="21"/>
        <v>959407.41</v>
      </c>
      <c r="J115" s="37">
        <f t="shared" si="21"/>
        <v>0</v>
      </c>
      <c r="K115" s="37">
        <f t="shared" si="21"/>
        <v>172762.17</v>
      </c>
    </row>
    <row r="116" spans="1:11" s="2" customFormat="1" ht="37.5">
      <c r="A116" s="61">
        <v>30</v>
      </c>
      <c r="B116" s="16" t="s">
        <v>55</v>
      </c>
      <c r="C116" s="28">
        <v>191980</v>
      </c>
      <c r="D116" s="28">
        <v>8381</v>
      </c>
      <c r="E116" s="28">
        <v>37292</v>
      </c>
      <c r="F116" s="36">
        <v>229563758</v>
      </c>
      <c r="G116" s="36">
        <v>8381000</v>
      </c>
      <c r="H116" s="36">
        <v>42339231</v>
      </c>
      <c r="I116" s="36">
        <v>227254684.03999996</v>
      </c>
      <c r="J116" s="36">
        <v>8041779.7300000023</v>
      </c>
      <c r="K116" s="36">
        <v>41820655.399999999</v>
      </c>
    </row>
    <row r="117" spans="1:11" s="2" customFormat="1" ht="37.5">
      <c r="A117" s="61"/>
      <c r="B117" s="16" t="s">
        <v>54</v>
      </c>
      <c r="C117" s="28">
        <v>8589</v>
      </c>
      <c r="D117" s="28"/>
      <c r="E117" s="28">
        <v>1561</v>
      </c>
      <c r="F117" s="36">
        <v>3042746</v>
      </c>
      <c r="G117" s="36"/>
      <c r="H117" s="36">
        <v>530639</v>
      </c>
      <c r="I117" s="36">
        <v>2530425.4300000002</v>
      </c>
      <c r="J117" s="36"/>
      <c r="K117" s="36">
        <v>459525.36</v>
      </c>
    </row>
    <row r="118" spans="1:11" s="5" customFormat="1" ht="19.5">
      <c r="A118" s="11" t="s">
        <v>3</v>
      </c>
      <c r="B118" s="12"/>
      <c r="C118" s="30">
        <f t="shared" ref="C118:K118" si="22">SUM(C116:C117)</f>
        <v>200569</v>
      </c>
      <c r="D118" s="30">
        <f t="shared" si="22"/>
        <v>8381</v>
      </c>
      <c r="E118" s="30">
        <f t="shared" si="22"/>
        <v>38853</v>
      </c>
      <c r="F118" s="37">
        <f t="shared" si="22"/>
        <v>232606504</v>
      </c>
      <c r="G118" s="37">
        <f t="shared" si="22"/>
        <v>8381000</v>
      </c>
      <c r="H118" s="37">
        <f t="shared" si="22"/>
        <v>42869870</v>
      </c>
      <c r="I118" s="37">
        <f t="shared" si="22"/>
        <v>229785109.46999997</v>
      </c>
      <c r="J118" s="37">
        <f t="shared" si="22"/>
        <v>8041779.7300000023</v>
      </c>
      <c r="K118" s="37">
        <f t="shared" si="22"/>
        <v>42280180.759999998</v>
      </c>
    </row>
    <row r="119" spans="1:11" s="2" customFormat="1" ht="37.5">
      <c r="A119" s="60">
        <v>31</v>
      </c>
      <c r="B119" s="16" t="s">
        <v>55</v>
      </c>
      <c r="C119" s="28">
        <v>897460</v>
      </c>
      <c r="D119" s="28">
        <v>9098</v>
      </c>
      <c r="E119" s="28">
        <v>22788</v>
      </c>
      <c r="F119" s="36">
        <v>1107517875</v>
      </c>
      <c r="G119" s="36">
        <v>8602061</v>
      </c>
      <c r="H119" s="36">
        <v>24272620</v>
      </c>
      <c r="I119" s="36">
        <v>805612692.8499999</v>
      </c>
      <c r="J119" s="36">
        <v>7984948.5600000005</v>
      </c>
      <c r="K119" s="36">
        <v>22880832.320000004</v>
      </c>
    </row>
    <row r="120" spans="1:11" s="2" customFormat="1" ht="37.5">
      <c r="A120" s="56"/>
      <c r="B120" s="16" t="s">
        <v>42</v>
      </c>
      <c r="C120" s="28">
        <v>70924</v>
      </c>
      <c r="D120" s="28"/>
      <c r="E120" s="28"/>
      <c r="F120" s="36">
        <v>43226791</v>
      </c>
      <c r="G120" s="36"/>
      <c r="H120" s="36"/>
      <c r="I120" s="36">
        <v>43226790.280000001</v>
      </c>
      <c r="J120" s="36"/>
      <c r="K120" s="36"/>
    </row>
    <row r="121" spans="1:11" s="2" customFormat="1" ht="37.5">
      <c r="A121" s="56"/>
      <c r="B121" s="16" t="s">
        <v>30</v>
      </c>
      <c r="C121" s="28">
        <v>63689</v>
      </c>
      <c r="D121" s="28"/>
      <c r="E121" s="28"/>
      <c r="F121" s="36">
        <v>50622850</v>
      </c>
      <c r="G121" s="36"/>
      <c r="H121" s="36"/>
      <c r="I121" s="36">
        <v>50622849.829999998</v>
      </c>
      <c r="J121" s="36"/>
      <c r="K121" s="36"/>
    </row>
    <row r="122" spans="1:11" s="2" customFormat="1" ht="37.5">
      <c r="A122" s="56"/>
      <c r="B122" s="16" t="s">
        <v>32</v>
      </c>
      <c r="C122" s="28">
        <v>70587</v>
      </c>
      <c r="D122" s="28"/>
      <c r="E122" s="28"/>
      <c r="F122" s="36">
        <v>60756582</v>
      </c>
      <c r="G122" s="36"/>
      <c r="H122" s="36"/>
      <c r="I122" s="36">
        <v>60756581.490000002</v>
      </c>
      <c r="J122" s="36"/>
      <c r="K122" s="36"/>
    </row>
    <row r="123" spans="1:11" s="2" customFormat="1" ht="37.5" customHeight="1">
      <c r="A123" s="56"/>
      <c r="B123" s="16" t="s">
        <v>47</v>
      </c>
      <c r="C123" s="28">
        <v>17286</v>
      </c>
      <c r="D123" s="28"/>
      <c r="E123" s="28"/>
      <c r="F123" s="36">
        <v>13013857</v>
      </c>
      <c r="G123" s="36"/>
      <c r="H123" s="36"/>
      <c r="I123" s="36">
        <v>13013856.779999999</v>
      </c>
      <c r="J123" s="36"/>
      <c r="K123" s="36"/>
    </row>
    <row r="124" spans="1:11" s="2" customFormat="1" ht="37.5">
      <c r="A124" s="56"/>
      <c r="B124" s="16" t="s">
        <v>31</v>
      </c>
      <c r="C124" s="28">
        <v>60032</v>
      </c>
      <c r="D124" s="28"/>
      <c r="E124" s="28"/>
      <c r="F124" s="36">
        <v>42772191</v>
      </c>
      <c r="G124" s="36"/>
      <c r="H124" s="36"/>
      <c r="I124" s="36">
        <v>42772190.32</v>
      </c>
      <c r="J124" s="36"/>
      <c r="K124" s="36"/>
    </row>
    <row r="125" spans="1:11" s="2" customFormat="1" ht="37.5">
      <c r="A125" s="56"/>
      <c r="B125" s="16" t="s">
        <v>41</v>
      </c>
      <c r="C125" s="28">
        <v>70354</v>
      </c>
      <c r="D125" s="28"/>
      <c r="E125" s="28"/>
      <c r="F125" s="36">
        <v>53822246</v>
      </c>
      <c r="G125" s="36"/>
      <c r="H125" s="36"/>
      <c r="I125" s="36">
        <v>53822245.43</v>
      </c>
      <c r="J125" s="36"/>
      <c r="K125" s="36"/>
    </row>
    <row r="126" spans="1:11" s="2" customFormat="1" ht="37.5">
      <c r="A126" s="56"/>
      <c r="B126" s="16" t="s">
        <v>33</v>
      </c>
      <c r="C126" s="28">
        <v>112249</v>
      </c>
      <c r="D126" s="28"/>
      <c r="E126" s="28"/>
      <c r="F126" s="36">
        <v>81984901</v>
      </c>
      <c r="G126" s="36"/>
      <c r="H126" s="36"/>
      <c r="I126" s="36">
        <v>81984900.980000004</v>
      </c>
      <c r="J126" s="36"/>
      <c r="K126" s="36"/>
    </row>
    <row r="127" spans="1:11" s="2" customFormat="1" ht="37.5">
      <c r="A127" s="56"/>
      <c r="B127" s="16" t="s">
        <v>34</v>
      </c>
      <c r="C127" s="28">
        <v>32370</v>
      </c>
      <c r="D127" s="28"/>
      <c r="E127" s="28"/>
      <c r="F127" s="36">
        <v>10855452</v>
      </c>
      <c r="G127" s="36"/>
      <c r="H127" s="36"/>
      <c r="I127" s="36">
        <v>10855451.1</v>
      </c>
      <c r="J127" s="36"/>
      <c r="K127" s="36"/>
    </row>
    <row r="128" spans="1:11" s="2" customFormat="1" ht="37.5">
      <c r="A128" s="56"/>
      <c r="B128" s="16" t="s">
        <v>36</v>
      </c>
      <c r="C128" s="28">
        <v>46576</v>
      </c>
      <c r="D128" s="28"/>
      <c r="E128" s="28"/>
      <c r="F128" s="36">
        <v>39959778</v>
      </c>
      <c r="G128" s="36"/>
      <c r="H128" s="36"/>
      <c r="I128" s="36">
        <v>39959777.920000002</v>
      </c>
      <c r="J128" s="36"/>
      <c r="K128" s="36"/>
    </row>
    <row r="129" spans="1:11" s="2" customFormat="1" ht="37.5">
      <c r="A129" s="56"/>
      <c r="B129" s="16" t="s">
        <v>35</v>
      </c>
      <c r="C129" s="28">
        <v>25991</v>
      </c>
      <c r="D129" s="28"/>
      <c r="E129" s="28"/>
      <c r="F129" s="36">
        <v>24392139</v>
      </c>
      <c r="G129" s="36"/>
      <c r="H129" s="36"/>
      <c r="I129" s="36">
        <v>24392138.079999998</v>
      </c>
      <c r="J129" s="36"/>
      <c r="K129" s="36"/>
    </row>
    <row r="130" spans="1:11" s="2" customFormat="1" ht="37.5">
      <c r="A130" s="56"/>
      <c r="B130" s="16" t="s">
        <v>43</v>
      </c>
      <c r="C130" s="28">
        <v>20283</v>
      </c>
      <c r="D130" s="28"/>
      <c r="E130" s="28"/>
      <c r="F130" s="36">
        <v>26867554</v>
      </c>
      <c r="G130" s="36"/>
      <c r="H130" s="36"/>
      <c r="I130" s="36">
        <v>26867553.989999998</v>
      </c>
      <c r="J130" s="36"/>
      <c r="K130" s="36"/>
    </row>
    <row r="131" spans="1:11" s="2" customFormat="1" ht="37.5">
      <c r="A131" s="56"/>
      <c r="B131" s="16" t="s">
        <v>37</v>
      </c>
      <c r="C131" s="28">
        <v>96781</v>
      </c>
      <c r="D131" s="28"/>
      <c r="E131" s="28"/>
      <c r="F131" s="36">
        <v>61252098</v>
      </c>
      <c r="G131" s="36"/>
      <c r="H131" s="36"/>
      <c r="I131" s="36">
        <v>61252097.159999996</v>
      </c>
      <c r="J131" s="36"/>
      <c r="K131" s="36"/>
    </row>
    <row r="132" spans="1:11" s="2" customFormat="1" ht="37.5">
      <c r="A132" s="56"/>
      <c r="B132" s="16" t="s">
        <v>38</v>
      </c>
      <c r="C132" s="28">
        <v>40985</v>
      </c>
      <c r="D132" s="28"/>
      <c r="E132" s="28"/>
      <c r="F132" s="36">
        <v>37021725</v>
      </c>
      <c r="G132" s="36"/>
      <c r="H132" s="36"/>
      <c r="I132" s="36">
        <v>37021724.409999996</v>
      </c>
      <c r="J132" s="36"/>
      <c r="K132" s="36"/>
    </row>
    <row r="133" spans="1:11" s="2" customFormat="1" ht="37.5">
      <c r="A133" s="56"/>
      <c r="B133" s="16" t="s">
        <v>44</v>
      </c>
      <c r="C133" s="28">
        <v>84575</v>
      </c>
      <c r="D133" s="28"/>
      <c r="E133" s="28"/>
      <c r="F133" s="36">
        <v>59475204</v>
      </c>
      <c r="G133" s="36"/>
      <c r="H133" s="36"/>
      <c r="I133" s="36">
        <v>59475203.43</v>
      </c>
      <c r="J133" s="36"/>
      <c r="K133" s="36"/>
    </row>
    <row r="134" spans="1:11" s="2" customFormat="1" ht="37.5">
      <c r="A134" s="56"/>
      <c r="B134" s="16" t="s">
        <v>29</v>
      </c>
      <c r="C134" s="28">
        <v>51055</v>
      </c>
      <c r="D134" s="28"/>
      <c r="E134" s="28"/>
      <c r="F134" s="36">
        <v>46413518</v>
      </c>
      <c r="G134" s="36"/>
      <c r="H134" s="36"/>
      <c r="I134" s="36">
        <v>46413517.009999998</v>
      </c>
      <c r="J134" s="36"/>
      <c r="K134" s="36"/>
    </row>
    <row r="135" spans="1:11" s="2" customFormat="1" ht="37.5">
      <c r="A135" s="57"/>
      <c r="B135" s="16" t="s">
        <v>45</v>
      </c>
      <c r="C135" s="28">
        <v>50937</v>
      </c>
      <c r="D135" s="28"/>
      <c r="E135" s="28"/>
      <c r="F135" s="36">
        <v>35591901</v>
      </c>
      <c r="G135" s="36"/>
      <c r="H135" s="36"/>
      <c r="I135" s="36">
        <v>35591900.060000002</v>
      </c>
      <c r="J135" s="36"/>
      <c r="K135" s="36"/>
    </row>
    <row r="136" spans="1:11" s="2" customFormat="1" ht="19.5">
      <c r="A136" s="52" t="s">
        <v>3</v>
      </c>
      <c r="B136" s="12"/>
      <c r="C136" s="30">
        <f t="shared" ref="C136:K136" si="23">SUM(C119:C135)</f>
        <v>1812134</v>
      </c>
      <c r="D136" s="30">
        <f t="shared" si="23"/>
        <v>9098</v>
      </c>
      <c r="E136" s="30">
        <f t="shared" si="23"/>
        <v>22788</v>
      </c>
      <c r="F136" s="37">
        <f t="shared" si="23"/>
        <v>1795546662</v>
      </c>
      <c r="G136" s="37">
        <f t="shared" si="23"/>
        <v>8602061</v>
      </c>
      <c r="H136" s="37">
        <f t="shared" si="23"/>
        <v>24272620</v>
      </c>
      <c r="I136" s="37">
        <f t="shared" si="23"/>
        <v>1493641471.1199999</v>
      </c>
      <c r="J136" s="37">
        <f t="shared" si="23"/>
        <v>7984948.5600000005</v>
      </c>
      <c r="K136" s="37">
        <f t="shared" si="23"/>
        <v>22880832.320000004</v>
      </c>
    </row>
    <row r="137" spans="1:11" s="2" customFormat="1" ht="37.5">
      <c r="A137" s="60">
        <v>32</v>
      </c>
      <c r="B137" s="51" t="s">
        <v>28</v>
      </c>
      <c r="C137" s="28">
        <v>10114</v>
      </c>
      <c r="D137" s="28"/>
      <c r="E137" s="28">
        <v>1785</v>
      </c>
      <c r="F137" s="36">
        <v>10514000</v>
      </c>
      <c r="G137" s="36"/>
      <c r="H137" s="36">
        <v>1785000</v>
      </c>
      <c r="I137" s="36">
        <v>609142.16</v>
      </c>
      <c r="J137" s="36"/>
      <c r="K137" s="36">
        <v>107495.67999999999</v>
      </c>
    </row>
    <row r="138" spans="1:11" s="2" customFormat="1" ht="37.5">
      <c r="A138" s="56"/>
      <c r="B138" s="51" t="s">
        <v>55</v>
      </c>
      <c r="C138" s="28">
        <v>7284</v>
      </c>
      <c r="D138" s="28"/>
      <c r="E138" s="28">
        <v>303</v>
      </c>
      <c r="F138" s="36">
        <v>5665101</v>
      </c>
      <c r="G138" s="36"/>
      <c r="H138" s="36">
        <v>328515</v>
      </c>
      <c r="I138" s="36">
        <v>3475297.58</v>
      </c>
      <c r="J138" s="36"/>
      <c r="K138" s="36">
        <v>229898.35</v>
      </c>
    </row>
    <row r="139" spans="1:11" s="42" customFormat="1" ht="37.5" customHeight="1">
      <c r="A139" s="56"/>
      <c r="B139" s="51" t="s">
        <v>54</v>
      </c>
      <c r="C139" s="28"/>
      <c r="D139" s="28"/>
      <c r="E139" s="28"/>
      <c r="F139" s="36">
        <v>165183</v>
      </c>
      <c r="G139" s="36"/>
      <c r="H139" s="36">
        <v>30000</v>
      </c>
      <c r="I139" s="36">
        <v>161048.94999999998</v>
      </c>
      <c r="J139" s="36"/>
      <c r="K139" s="36">
        <v>29248.859999999997</v>
      </c>
    </row>
    <row r="140" spans="1:11" s="42" customFormat="1" ht="37.5" customHeight="1">
      <c r="A140" s="56"/>
      <c r="B140" s="51" t="s">
        <v>48</v>
      </c>
      <c r="C140" s="28"/>
      <c r="D140" s="28"/>
      <c r="E140" s="28"/>
      <c r="F140" s="36"/>
      <c r="G140" s="36">
        <v>79532</v>
      </c>
      <c r="H140" s="36">
        <v>23051</v>
      </c>
      <c r="I140" s="36"/>
      <c r="J140" s="36">
        <v>57059.409999999996</v>
      </c>
      <c r="K140" s="36">
        <v>1705.17</v>
      </c>
    </row>
    <row r="141" spans="1:11" s="42" customFormat="1" ht="37.5" customHeight="1">
      <c r="A141" s="56"/>
      <c r="B141" s="51" t="s">
        <v>42</v>
      </c>
      <c r="C141" s="28"/>
      <c r="D141" s="28"/>
      <c r="E141" s="28"/>
      <c r="F141" s="36">
        <v>31903</v>
      </c>
      <c r="G141" s="36"/>
      <c r="H141" s="36"/>
      <c r="I141" s="36"/>
      <c r="J141" s="36"/>
      <c r="K141" s="36"/>
    </row>
    <row r="142" spans="1:11" s="2" customFormat="1" ht="37.5">
      <c r="A142" s="54"/>
      <c r="B142" s="51" t="s">
        <v>30</v>
      </c>
      <c r="C142" s="28">
        <v>154</v>
      </c>
      <c r="D142" s="28"/>
      <c r="E142" s="28">
        <v>59</v>
      </c>
      <c r="F142" s="36">
        <v>4098560</v>
      </c>
      <c r="G142" s="36"/>
      <c r="H142" s="36">
        <v>913348</v>
      </c>
      <c r="I142" s="36">
        <v>3609993.7199999997</v>
      </c>
      <c r="J142" s="36"/>
      <c r="K142" s="36">
        <v>838048.92999999993</v>
      </c>
    </row>
    <row r="143" spans="1:11" s="2" customFormat="1" ht="37.5">
      <c r="A143" s="54"/>
      <c r="B143" s="51" t="s">
        <v>32</v>
      </c>
      <c r="C143" s="28">
        <v>991</v>
      </c>
      <c r="D143" s="28"/>
      <c r="E143" s="28">
        <v>152</v>
      </c>
      <c r="F143" s="36">
        <v>1550715</v>
      </c>
      <c r="G143" s="36"/>
      <c r="H143" s="36">
        <v>88500</v>
      </c>
      <c r="I143" s="36">
        <v>1506042.7599999998</v>
      </c>
      <c r="J143" s="36"/>
      <c r="K143" s="36">
        <v>65900</v>
      </c>
    </row>
    <row r="144" spans="1:11" s="2" customFormat="1" ht="37.5" customHeight="1">
      <c r="A144" s="54"/>
      <c r="B144" s="51" t="s">
        <v>47</v>
      </c>
      <c r="C144" s="28">
        <v>278</v>
      </c>
      <c r="D144" s="28"/>
      <c r="E144" s="28">
        <v>37</v>
      </c>
      <c r="F144" s="36">
        <v>496617</v>
      </c>
      <c r="G144" s="36"/>
      <c r="H144" s="36">
        <v>74618</v>
      </c>
      <c r="I144" s="36">
        <v>381337.08</v>
      </c>
      <c r="J144" s="36"/>
      <c r="K144" s="36">
        <v>66434.959999999992</v>
      </c>
    </row>
    <row r="145" spans="1:11" s="2" customFormat="1" ht="37.5">
      <c r="A145" s="54"/>
      <c r="B145" s="51" t="s">
        <v>31</v>
      </c>
      <c r="C145" s="28">
        <v>2699</v>
      </c>
      <c r="D145" s="28"/>
      <c r="E145" s="28">
        <v>502</v>
      </c>
      <c r="F145" s="36">
        <v>2662455</v>
      </c>
      <c r="G145" s="36"/>
      <c r="H145" s="36">
        <v>110083</v>
      </c>
      <c r="I145" s="36">
        <v>2331655.7600000007</v>
      </c>
      <c r="J145" s="36"/>
      <c r="K145" s="36">
        <v>105710.92</v>
      </c>
    </row>
    <row r="146" spans="1:11" s="2" customFormat="1" ht="37.5">
      <c r="A146" s="54"/>
      <c r="B146" s="51" t="s">
        <v>41</v>
      </c>
      <c r="C146" s="28">
        <v>767</v>
      </c>
      <c r="D146" s="28"/>
      <c r="E146" s="28">
        <v>551</v>
      </c>
      <c r="F146" s="36">
        <v>313600</v>
      </c>
      <c r="G146" s="36"/>
      <c r="H146" s="36">
        <v>505558</v>
      </c>
      <c r="I146" s="36">
        <v>83000</v>
      </c>
      <c r="J146" s="36"/>
      <c r="K146" s="36">
        <v>65788</v>
      </c>
    </row>
    <row r="147" spans="1:11" s="2" customFormat="1" ht="37.5">
      <c r="A147" s="54"/>
      <c r="B147" s="51" t="s">
        <v>33</v>
      </c>
      <c r="C147" s="28">
        <v>1101</v>
      </c>
      <c r="D147" s="28"/>
      <c r="E147" s="28">
        <v>197</v>
      </c>
      <c r="F147" s="36">
        <v>442908</v>
      </c>
      <c r="G147" s="36"/>
      <c r="H147" s="36"/>
      <c r="I147" s="36">
        <v>384070.47</v>
      </c>
      <c r="J147" s="36"/>
      <c r="K147" s="36"/>
    </row>
    <row r="148" spans="1:11" s="2" customFormat="1" ht="37.5">
      <c r="A148" s="54"/>
      <c r="B148" s="51" t="s">
        <v>36</v>
      </c>
      <c r="C148" s="28">
        <v>2359</v>
      </c>
      <c r="D148" s="28"/>
      <c r="E148" s="28">
        <v>416</v>
      </c>
      <c r="F148" s="36"/>
      <c r="G148" s="36"/>
      <c r="H148" s="36"/>
      <c r="I148" s="36"/>
      <c r="J148" s="36"/>
      <c r="K148" s="36"/>
    </row>
    <row r="149" spans="1:11" s="2" customFormat="1" ht="37.5">
      <c r="A149" s="54"/>
      <c r="B149" s="51" t="s">
        <v>35</v>
      </c>
      <c r="C149" s="28">
        <v>3603</v>
      </c>
      <c r="D149" s="28"/>
      <c r="E149" s="28">
        <v>516</v>
      </c>
      <c r="F149" s="36">
        <v>3001981</v>
      </c>
      <c r="G149" s="36"/>
      <c r="H149" s="36">
        <v>455267</v>
      </c>
      <c r="I149" s="36">
        <v>1278634.94</v>
      </c>
      <c r="J149" s="36"/>
      <c r="K149" s="36">
        <v>185188.53</v>
      </c>
    </row>
    <row r="150" spans="1:11" s="2" customFormat="1" ht="37.5">
      <c r="A150" s="54"/>
      <c r="B150" s="51" t="s">
        <v>37</v>
      </c>
      <c r="C150" s="28">
        <v>1875</v>
      </c>
      <c r="D150" s="28"/>
      <c r="E150" s="28">
        <v>376</v>
      </c>
      <c r="F150" s="36">
        <v>2100000</v>
      </c>
      <c r="G150" s="36"/>
      <c r="H150" s="36">
        <v>471000</v>
      </c>
      <c r="I150" s="36">
        <v>1212454.73</v>
      </c>
      <c r="J150" s="36"/>
      <c r="K150" s="36">
        <v>307469.40999999997</v>
      </c>
    </row>
    <row r="151" spans="1:11" s="2" customFormat="1" ht="37.5">
      <c r="A151" s="54"/>
      <c r="B151" s="51" t="s">
        <v>44</v>
      </c>
      <c r="C151" s="28">
        <v>263</v>
      </c>
      <c r="D151" s="28"/>
      <c r="E151" s="28">
        <v>46</v>
      </c>
      <c r="F151" s="36">
        <v>377138</v>
      </c>
      <c r="G151" s="36"/>
      <c r="H151" s="36">
        <v>66555</v>
      </c>
      <c r="I151" s="36">
        <v>377136.51</v>
      </c>
      <c r="J151" s="36"/>
      <c r="K151" s="36"/>
    </row>
    <row r="152" spans="1:11" s="41" customFormat="1" ht="37.5" customHeight="1">
      <c r="A152" s="54"/>
      <c r="B152" s="51" t="s">
        <v>69</v>
      </c>
      <c r="C152" s="28"/>
      <c r="D152" s="28"/>
      <c r="E152" s="28"/>
      <c r="F152" s="36">
        <v>67839</v>
      </c>
      <c r="G152" s="36"/>
      <c r="H152" s="36">
        <v>11973</v>
      </c>
      <c r="I152" s="36">
        <v>67831.210000000006</v>
      </c>
      <c r="J152" s="36"/>
      <c r="K152" s="36">
        <v>11918.779999999999</v>
      </c>
    </row>
    <row r="153" spans="1:11" s="2" customFormat="1" ht="18.75">
      <c r="A153" s="55"/>
      <c r="B153" s="51" t="s">
        <v>58</v>
      </c>
      <c r="C153" s="28"/>
      <c r="D153" s="28">
        <v>30903</v>
      </c>
      <c r="E153" s="28">
        <v>17676</v>
      </c>
      <c r="F153" s="36"/>
      <c r="G153" s="36">
        <v>33367490.109999999</v>
      </c>
      <c r="H153" s="36">
        <v>20041443.890000001</v>
      </c>
      <c r="I153" s="36"/>
      <c r="J153" s="36">
        <v>32632791.690000001</v>
      </c>
      <c r="K153" s="36">
        <v>18652453.25</v>
      </c>
    </row>
    <row r="154" spans="1:11" s="2" customFormat="1" ht="19.5">
      <c r="A154" s="53" t="s">
        <v>3</v>
      </c>
      <c r="B154" s="12"/>
      <c r="C154" s="30">
        <f t="shared" ref="C154:K154" si="24">SUM(C137:C153)</f>
        <v>31488</v>
      </c>
      <c r="D154" s="30">
        <f t="shared" si="24"/>
        <v>30903</v>
      </c>
      <c r="E154" s="30">
        <f t="shared" si="24"/>
        <v>22616</v>
      </c>
      <c r="F154" s="37">
        <f t="shared" si="24"/>
        <v>31488000</v>
      </c>
      <c r="G154" s="37">
        <f t="shared" si="24"/>
        <v>33447022.109999999</v>
      </c>
      <c r="H154" s="37">
        <f t="shared" si="24"/>
        <v>24904911.890000001</v>
      </c>
      <c r="I154" s="37">
        <f t="shared" si="24"/>
        <v>15477645.870000003</v>
      </c>
      <c r="J154" s="37">
        <f t="shared" si="24"/>
        <v>32689851.100000001</v>
      </c>
      <c r="K154" s="37">
        <f t="shared" si="24"/>
        <v>20667260.84</v>
      </c>
    </row>
    <row r="155" spans="1:11" s="2" customFormat="1" ht="18.75">
      <c r="A155" s="17">
        <v>33</v>
      </c>
      <c r="B155" s="16" t="s">
        <v>58</v>
      </c>
      <c r="C155" s="28">
        <v>14675135</v>
      </c>
      <c r="D155" s="28">
        <v>66431</v>
      </c>
      <c r="E155" s="28">
        <v>1685279</v>
      </c>
      <c r="F155" s="36">
        <v>23820551000</v>
      </c>
      <c r="G155" s="36">
        <v>81543000</v>
      </c>
      <c r="H155" s="36">
        <v>3365861000</v>
      </c>
      <c r="I155" s="36">
        <v>23306546770.93</v>
      </c>
      <c r="J155" s="36">
        <v>71219458.180000007</v>
      </c>
      <c r="K155" s="36">
        <v>3317978066.2700005</v>
      </c>
    </row>
    <row r="156" spans="1:11" s="2" customFormat="1" ht="19.5">
      <c r="A156" s="52" t="s">
        <v>3</v>
      </c>
      <c r="B156" s="12"/>
      <c r="C156" s="30">
        <f t="shared" ref="C156:K156" si="25">SUM(C155)</f>
        <v>14675135</v>
      </c>
      <c r="D156" s="30">
        <f t="shared" si="25"/>
        <v>66431</v>
      </c>
      <c r="E156" s="30">
        <f t="shared" si="25"/>
        <v>1685279</v>
      </c>
      <c r="F156" s="37">
        <f t="shared" si="25"/>
        <v>23820551000</v>
      </c>
      <c r="G156" s="37">
        <f t="shared" si="25"/>
        <v>81543000</v>
      </c>
      <c r="H156" s="37">
        <f t="shared" si="25"/>
        <v>3365861000</v>
      </c>
      <c r="I156" s="37">
        <f t="shared" si="25"/>
        <v>23306546770.93</v>
      </c>
      <c r="J156" s="37">
        <f t="shared" si="25"/>
        <v>71219458.180000007</v>
      </c>
      <c r="K156" s="37">
        <f t="shared" si="25"/>
        <v>3317978066.2700005</v>
      </c>
    </row>
    <row r="157" spans="1:11" s="2" customFormat="1" ht="37.5">
      <c r="A157" s="60">
        <v>34</v>
      </c>
      <c r="B157" s="51" t="s">
        <v>28</v>
      </c>
      <c r="C157" s="28">
        <v>8276</v>
      </c>
      <c r="D157" s="28">
        <v>14063</v>
      </c>
      <c r="E157" s="28">
        <v>2632</v>
      </c>
      <c r="F157" s="36">
        <v>8276000</v>
      </c>
      <c r="G157" s="36">
        <v>13044375</v>
      </c>
      <c r="H157" s="36">
        <v>2451200</v>
      </c>
      <c r="I157" s="36">
        <v>4247615.78</v>
      </c>
      <c r="J157" s="36">
        <v>12551517.630000003</v>
      </c>
      <c r="K157" s="36">
        <v>2288081.6100000008</v>
      </c>
    </row>
    <row r="158" spans="1:11" s="41" customFormat="1" ht="37.5">
      <c r="A158" s="56"/>
      <c r="B158" s="51" t="s">
        <v>77</v>
      </c>
      <c r="C158" s="28"/>
      <c r="D158" s="28"/>
      <c r="E158" s="28"/>
      <c r="F158" s="36">
        <v>3507450</v>
      </c>
      <c r="G158" s="36"/>
      <c r="H158" s="36">
        <v>2436214</v>
      </c>
      <c r="I158" s="36">
        <v>3505748.9</v>
      </c>
      <c r="J158" s="36"/>
      <c r="K158" s="36">
        <v>2435833.6399999997</v>
      </c>
    </row>
    <row r="159" spans="1:11" s="2" customFormat="1" ht="37.5" customHeight="1">
      <c r="A159" s="56"/>
      <c r="B159" s="51" t="s">
        <v>27</v>
      </c>
      <c r="C159" s="28">
        <v>2411523</v>
      </c>
      <c r="D159" s="28">
        <v>73680</v>
      </c>
      <c r="E159" s="28">
        <v>13381</v>
      </c>
      <c r="F159" s="36">
        <v>4604003690</v>
      </c>
      <c r="G159" s="36">
        <v>63718472</v>
      </c>
      <c r="H159" s="36">
        <v>11570782</v>
      </c>
      <c r="I159" s="36">
        <v>4379111788.5100002</v>
      </c>
      <c r="J159" s="36">
        <v>55411962.800000004</v>
      </c>
      <c r="K159" s="36">
        <v>10063163.650000002</v>
      </c>
    </row>
    <row r="160" spans="1:11" s="2" customFormat="1" ht="37.5" customHeight="1">
      <c r="A160" s="56"/>
      <c r="B160" s="51" t="s">
        <v>39</v>
      </c>
      <c r="C160" s="28">
        <v>581959</v>
      </c>
      <c r="D160" s="28">
        <v>20883</v>
      </c>
      <c r="E160" s="28">
        <v>7059</v>
      </c>
      <c r="F160" s="36">
        <v>917925835</v>
      </c>
      <c r="G160" s="36">
        <v>20391850</v>
      </c>
      <c r="H160" s="36">
        <v>8301150</v>
      </c>
      <c r="I160" s="36">
        <v>845581370.86000001</v>
      </c>
      <c r="J160" s="36">
        <v>18667415.019999996</v>
      </c>
      <c r="K160" s="36">
        <v>6608681.3099999996</v>
      </c>
    </row>
    <row r="161" spans="1:11" s="2" customFormat="1" ht="37.5">
      <c r="A161" s="56"/>
      <c r="B161" s="51" t="s">
        <v>55</v>
      </c>
      <c r="C161" s="28">
        <v>791610</v>
      </c>
      <c r="D161" s="28">
        <v>73853</v>
      </c>
      <c r="E161" s="28">
        <v>81852</v>
      </c>
      <c r="F161" s="36">
        <v>724362945</v>
      </c>
      <c r="G161" s="36">
        <v>60329046</v>
      </c>
      <c r="H161" s="36">
        <v>82057674</v>
      </c>
      <c r="I161" s="36">
        <v>695277450.14999998</v>
      </c>
      <c r="J161" s="36">
        <v>56143164.579999998</v>
      </c>
      <c r="K161" s="36">
        <v>75260538.690000027</v>
      </c>
    </row>
    <row r="162" spans="1:11" s="2" customFormat="1" ht="37.5">
      <c r="A162" s="56"/>
      <c r="B162" s="51" t="s">
        <v>54</v>
      </c>
      <c r="C162" s="28"/>
      <c r="D162" s="28">
        <v>1509</v>
      </c>
      <c r="E162" s="28">
        <v>271</v>
      </c>
      <c r="F162" s="36"/>
      <c r="G162" s="36">
        <v>3194358</v>
      </c>
      <c r="H162" s="36">
        <v>580142</v>
      </c>
      <c r="I162" s="36"/>
      <c r="J162" s="36">
        <v>3166648.4699999997</v>
      </c>
      <c r="K162" s="36">
        <v>575108.24</v>
      </c>
    </row>
    <row r="163" spans="1:11" s="2" customFormat="1" ht="18.75">
      <c r="A163" s="56"/>
      <c r="B163" s="51" t="s">
        <v>25</v>
      </c>
      <c r="C163" s="28"/>
      <c r="D163" s="28">
        <v>293995</v>
      </c>
      <c r="E163" s="28">
        <v>51889</v>
      </c>
      <c r="F163" s="36"/>
      <c r="G163" s="36">
        <v>252428235</v>
      </c>
      <c r="H163" s="36">
        <v>44545376</v>
      </c>
      <c r="I163" s="36"/>
      <c r="J163" s="36">
        <v>225433151</v>
      </c>
      <c r="K163" s="36">
        <v>39787140.349999987</v>
      </c>
    </row>
    <row r="164" spans="1:11" s="2" customFormat="1" ht="18.75">
      <c r="A164" s="56"/>
      <c r="B164" s="51" t="s">
        <v>40</v>
      </c>
      <c r="C164" s="28"/>
      <c r="D164" s="28">
        <v>12661</v>
      </c>
      <c r="E164" s="28">
        <v>1791</v>
      </c>
      <c r="F164" s="36"/>
      <c r="G164" s="36">
        <v>9678160</v>
      </c>
      <c r="H164" s="36">
        <v>1539860</v>
      </c>
      <c r="I164" s="36"/>
      <c r="J164" s="36">
        <v>9230630.2499999981</v>
      </c>
      <c r="K164" s="36">
        <v>1512940.87</v>
      </c>
    </row>
    <row r="165" spans="1:11" s="2" customFormat="1" ht="18.75">
      <c r="A165" s="56"/>
      <c r="B165" s="51" t="s">
        <v>48</v>
      </c>
      <c r="C165" s="28"/>
      <c r="D165" s="28">
        <v>10338</v>
      </c>
      <c r="E165" s="28"/>
      <c r="F165" s="36"/>
      <c r="G165" s="36">
        <v>8431953</v>
      </c>
      <c r="H165" s="36"/>
      <c r="I165" s="36"/>
      <c r="J165" s="36">
        <v>8141188.9600000009</v>
      </c>
      <c r="K165" s="36"/>
    </row>
    <row r="166" spans="1:11" s="2" customFormat="1" ht="37.5" customHeight="1">
      <c r="A166" s="56"/>
      <c r="B166" s="51" t="s">
        <v>42</v>
      </c>
      <c r="C166" s="28">
        <v>930910</v>
      </c>
      <c r="D166" s="28">
        <v>51715</v>
      </c>
      <c r="E166" s="28">
        <v>28544</v>
      </c>
      <c r="F166" s="36">
        <v>1112095846</v>
      </c>
      <c r="G166" s="36">
        <v>51578026</v>
      </c>
      <c r="H166" s="36">
        <v>36569661</v>
      </c>
      <c r="I166" s="36">
        <v>1023855204.1899999</v>
      </c>
      <c r="J166" s="36">
        <v>50788726.140000001</v>
      </c>
      <c r="K166" s="36">
        <v>36095603.539999999</v>
      </c>
    </row>
    <row r="167" spans="1:11" s="2" customFormat="1" ht="37.5" customHeight="1">
      <c r="A167" s="56"/>
      <c r="B167" s="51" t="s">
        <v>30</v>
      </c>
      <c r="C167" s="28">
        <v>1190758</v>
      </c>
      <c r="D167" s="28">
        <v>60134</v>
      </c>
      <c r="E167" s="28">
        <v>62351</v>
      </c>
      <c r="F167" s="36">
        <v>1494976970</v>
      </c>
      <c r="G167" s="36">
        <v>47731520</v>
      </c>
      <c r="H167" s="36">
        <v>52941575</v>
      </c>
      <c r="I167" s="36">
        <v>1410305793.49</v>
      </c>
      <c r="J167" s="36">
        <v>43871080.309999995</v>
      </c>
      <c r="K167" s="36">
        <v>45890151.899999991</v>
      </c>
    </row>
    <row r="168" spans="1:11" s="2" customFormat="1" ht="37.5" customHeight="1">
      <c r="A168" s="56"/>
      <c r="B168" s="51" t="s">
        <v>32</v>
      </c>
      <c r="C168" s="28">
        <v>904277</v>
      </c>
      <c r="D168" s="28">
        <v>70662</v>
      </c>
      <c r="E168" s="28">
        <v>30611</v>
      </c>
      <c r="F168" s="36">
        <v>1177894000</v>
      </c>
      <c r="G168" s="36">
        <v>59965040</v>
      </c>
      <c r="H168" s="36">
        <v>45307960</v>
      </c>
      <c r="I168" s="36">
        <v>1172072913.9299998</v>
      </c>
      <c r="J168" s="36">
        <v>59919886.039999999</v>
      </c>
      <c r="K168" s="36">
        <v>44460344.350000001</v>
      </c>
    </row>
    <row r="169" spans="1:11" s="2" customFormat="1" ht="37.5" customHeight="1">
      <c r="A169" s="56"/>
      <c r="B169" s="51" t="s">
        <v>47</v>
      </c>
      <c r="C169" s="28">
        <v>445739</v>
      </c>
      <c r="D169" s="28">
        <v>28085</v>
      </c>
      <c r="E169" s="28">
        <v>13463</v>
      </c>
      <c r="F169" s="36">
        <v>447282866</v>
      </c>
      <c r="G169" s="36">
        <v>25935000</v>
      </c>
      <c r="H169" s="36">
        <v>15050137</v>
      </c>
      <c r="I169" s="36">
        <v>446841303.37</v>
      </c>
      <c r="J169" s="36">
        <v>25294332.050000001</v>
      </c>
      <c r="K169" s="36">
        <v>14425692.159999998</v>
      </c>
    </row>
    <row r="170" spans="1:11" s="2" customFormat="1" ht="37.5" customHeight="1">
      <c r="A170" s="56"/>
      <c r="B170" s="51" t="s">
        <v>31</v>
      </c>
      <c r="C170" s="28">
        <v>1197445</v>
      </c>
      <c r="D170" s="28">
        <v>61264</v>
      </c>
      <c r="E170" s="28">
        <v>47645</v>
      </c>
      <c r="F170" s="36">
        <v>1266802000</v>
      </c>
      <c r="G170" s="36">
        <v>61264000</v>
      </c>
      <c r="H170" s="36">
        <v>51839289</v>
      </c>
      <c r="I170" s="36">
        <v>1227977638.1999998</v>
      </c>
      <c r="J170" s="36">
        <v>59781054.809999995</v>
      </c>
      <c r="K170" s="36">
        <v>50618665.159999996</v>
      </c>
    </row>
    <row r="171" spans="1:11" s="41" customFormat="1" ht="37.5" customHeight="1">
      <c r="A171" s="56"/>
      <c r="B171" s="51" t="s">
        <v>78</v>
      </c>
      <c r="C171" s="28"/>
      <c r="D171" s="28"/>
      <c r="E171" s="28"/>
      <c r="F171" s="36">
        <v>275450</v>
      </c>
      <c r="G171" s="36"/>
      <c r="H171" s="36"/>
      <c r="I171" s="36">
        <v>275449.56</v>
      </c>
      <c r="J171" s="36"/>
      <c r="K171" s="36"/>
    </row>
    <row r="172" spans="1:11" s="2" customFormat="1" ht="37.5" customHeight="1">
      <c r="A172" s="56"/>
      <c r="B172" s="51" t="s">
        <v>41</v>
      </c>
      <c r="C172" s="28">
        <v>1583437</v>
      </c>
      <c r="D172" s="28">
        <v>76437</v>
      </c>
      <c r="E172" s="28">
        <v>54027</v>
      </c>
      <c r="F172" s="36">
        <v>1760670550</v>
      </c>
      <c r="G172" s="36">
        <v>74939500</v>
      </c>
      <c r="H172" s="36">
        <v>59791400</v>
      </c>
      <c r="I172" s="36">
        <v>1618409260.5999999</v>
      </c>
      <c r="J172" s="36">
        <v>72002199.519999996</v>
      </c>
      <c r="K172" s="36">
        <v>54614021.219999991</v>
      </c>
    </row>
    <row r="173" spans="1:11" s="2" customFormat="1" ht="37.5" customHeight="1">
      <c r="A173" s="56"/>
      <c r="B173" s="51" t="s">
        <v>33</v>
      </c>
      <c r="C173" s="28">
        <v>926312</v>
      </c>
      <c r="D173" s="28">
        <v>47427</v>
      </c>
      <c r="E173" s="28">
        <v>43692</v>
      </c>
      <c r="F173" s="36">
        <v>868675654</v>
      </c>
      <c r="G173" s="36">
        <v>47427000</v>
      </c>
      <c r="H173" s="36">
        <v>38067024</v>
      </c>
      <c r="I173" s="36">
        <v>799154284.51999986</v>
      </c>
      <c r="J173" s="36">
        <v>46041895.479999997</v>
      </c>
      <c r="K173" s="36">
        <v>34975104.050000004</v>
      </c>
    </row>
    <row r="174" spans="1:11" s="2" customFormat="1" ht="37.5" customHeight="1">
      <c r="A174" s="56"/>
      <c r="B174" s="51" t="s">
        <v>34</v>
      </c>
      <c r="C174" s="28">
        <v>328419</v>
      </c>
      <c r="D174" s="28">
        <v>26234</v>
      </c>
      <c r="E174" s="28">
        <v>7217</v>
      </c>
      <c r="F174" s="36">
        <v>407919000</v>
      </c>
      <c r="G174" s="36">
        <v>28554500</v>
      </c>
      <c r="H174" s="36">
        <v>8350685</v>
      </c>
      <c r="I174" s="36">
        <v>384644629.99000001</v>
      </c>
      <c r="J174" s="36">
        <v>27194500.280000001</v>
      </c>
      <c r="K174" s="36">
        <v>7822590.8700000001</v>
      </c>
    </row>
    <row r="175" spans="1:11" s="2" customFormat="1" ht="37.5" customHeight="1">
      <c r="A175" s="54"/>
      <c r="B175" s="51" t="s">
        <v>36</v>
      </c>
      <c r="C175" s="28">
        <v>996312</v>
      </c>
      <c r="D175" s="28">
        <v>72796</v>
      </c>
      <c r="E175" s="28">
        <v>25382</v>
      </c>
      <c r="F175" s="36">
        <v>1065865735</v>
      </c>
      <c r="G175" s="36">
        <v>58140148</v>
      </c>
      <c r="H175" s="36">
        <v>29947370</v>
      </c>
      <c r="I175" s="36">
        <v>1035024396.53</v>
      </c>
      <c r="J175" s="36">
        <v>55647329.140000001</v>
      </c>
      <c r="K175" s="36">
        <v>28107307.379999999</v>
      </c>
    </row>
    <row r="176" spans="1:11" s="2" customFormat="1" ht="37.5" customHeight="1">
      <c r="A176" s="54"/>
      <c r="B176" s="51" t="s">
        <v>35</v>
      </c>
      <c r="C176" s="28">
        <v>569217</v>
      </c>
      <c r="D176" s="28">
        <v>30563</v>
      </c>
      <c r="E176" s="28">
        <v>14271</v>
      </c>
      <c r="F176" s="36">
        <v>622274980</v>
      </c>
      <c r="G176" s="36">
        <v>32443000</v>
      </c>
      <c r="H176" s="36">
        <v>9591007</v>
      </c>
      <c r="I176" s="36">
        <v>562543425.13</v>
      </c>
      <c r="J176" s="36">
        <v>30458044.609999999</v>
      </c>
      <c r="K176" s="36">
        <v>8509682.5700000003</v>
      </c>
    </row>
    <row r="177" spans="1:11" s="2" customFormat="1" ht="37.5" customHeight="1">
      <c r="A177" s="54"/>
      <c r="B177" s="51" t="s">
        <v>43</v>
      </c>
      <c r="C177" s="28">
        <v>887586</v>
      </c>
      <c r="D177" s="28">
        <v>53500</v>
      </c>
      <c r="E177" s="28">
        <v>21000</v>
      </c>
      <c r="F177" s="36">
        <v>842586000</v>
      </c>
      <c r="G177" s="36">
        <v>44752402</v>
      </c>
      <c r="H177" s="36">
        <v>27748198</v>
      </c>
      <c r="I177" s="36">
        <v>756932884.27999997</v>
      </c>
      <c r="J177" s="36">
        <v>42207265.93</v>
      </c>
      <c r="K177" s="36">
        <v>25884138.419999998</v>
      </c>
    </row>
    <row r="178" spans="1:11" s="5" customFormat="1" ht="37.5" customHeight="1">
      <c r="A178" s="54"/>
      <c r="B178" s="51" t="s">
        <v>37</v>
      </c>
      <c r="C178" s="28">
        <v>1967506</v>
      </c>
      <c r="D178" s="28">
        <v>95135</v>
      </c>
      <c r="E178" s="28">
        <v>94764</v>
      </c>
      <c r="F178" s="36">
        <v>2287094700</v>
      </c>
      <c r="G178" s="36">
        <v>88898967</v>
      </c>
      <c r="H178" s="36">
        <v>85930386</v>
      </c>
      <c r="I178" s="36">
        <v>2199879823.8499999</v>
      </c>
      <c r="J178" s="36">
        <v>84208214.350000009</v>
      </c>
      <c r="K178" s="36">
        <v>81143565.950000003</v>
      </c>
    </row>
    <row r="179" spans="1:11" s="2" customFormat="1" ht="37.5" customHeight="1">
      <c r="A179" s="54"/>
      <c r="B179" s="51" t="s">
        <v>38</v>
      </c>
      <c r="C179" s="28">
        <v>672970</v>
      </c>
      <c r="D179" s="28">
        <v>40000</v>
      </c>
      <c r="E179" s="28">
        <v>23363</v>
      </c>
      <c r="F179" s="36">
        <v>872119455</v>
      </c>
      <c r="G179" s="36">
        <v>35850000</v>
      </c>
      <c r="H179" s="36">
        <v>22984890</v>
      </c>
      <c r="I179" s="36">
        <v>836479121.82999992</v>
      </c>
      <c r="J179" s="36">
        <v>32705773.75</v>
      </c>
      <c r="K179" s="36">
        <v>21105812.670000002</v>
      </c>
    </row>
    <row r="180" spans="1:11" s="2" customFormat="1" ht="37.5" customHeight="1">
      <c r="A180" s="54"/>
      <c r="B180" s="51" t="s">
        <v>44</v>
      </c>
      <c r="C180" s="28">
        <v>870463</v>
      </c>
      <c r="D180" s="28">
        <v>56330</v>
      </c>
      <c r="E180" s="28">
        <v>28658</v>
      </c>
      <c r="F180" s="36">
        <v>857925000</v>
      </c>
      <c r="G180" s="36">
        <v>43586266</v>
      </c>
      <c r="H180" s="36">
        <v>27912525</v>
      </c>
      <c r="I180" s="36">
        <v>775179101.92999995</v>
      </c>
      <c r="J180" s="36">
        <v>40707855.259999998</v>
      </c>
      <c r="K180" s="36">
        <v>26959667.280000001</v>
      </c>
    </row>
    <row r="181" spans="1:11" s="2" customFormat="1" ht="37.5" customHeight="1">
      <c r="A181" s="54"/>
      <c r="B181" s="51" t="s">
        <v>29</v>
      </c>
      <c r="C181" s="28">
        <v>1163308</v>
      </c>
      <c r="D181" s="28">
        <v>51115</v>
      </c>
      <c r="E181" s="28">
        <v>43323</v>
      </c>
      <c r="F181" s="36">
        <v>1266014265</v>
      </c>
      <c r="G181" s="36">
        <v>55501000</v>
      </c>
      <c r="H181" s="36">
        <v>36593222</v>
      </c>
      <c r="I181" s="36">
        <v>1209152557.0900002</v>
      </c>
      <c r="J181" s="36">
        <v>50053399.82</v>
      </c>
      <c r="K181" s="36">
        <v>34335543.060000002</v>
      </c>
    </row>
    <row r="182" spans="1:11" s="2" customFormat="1" ht="37.5" customHeight="1">
      <c r="A182" s="54"/>
      <c r="B182" s="51" t="s">
        <v>45</v>
      </c>
      <c r="C182" s="28">
        <v>720864</v>
      </c>
      <c r="D182" s="28">
        <v>46231</v>
      </c>
      <c r="E182" s="28">
        <v>30097</v>
      </c>
      <c r="F182" s="36">
        <v>961152000</v>
      </c>
      <c r="G182" s="36">
        <v>40365300</v>
      </c>
      <c r="H182" s="36">
        <v>42297000</v>
      </c>
      <c r="I182" s="36">
        <v>917457199.02999985</v>
      </c>
      <c r="J182" s="36">
        <v>40108479.520000003</v>
      </c>
      <c r="K182" s="36">
        <v>41210459.650000006</v>
      </c>
    </row>
    <row r="183" spans="1:11" s="2" customFormat="1" ht="37.5" customHeight="1">
      <c r="A183" s="54"/>
      <c r="B183" s="51" t="s">
        <v>76</v>
      </c>
      <c r="C183" s="28"/>
      <c r="D183" s="28">
        <v>7672</v>
      </c>
      <c r="E183" s="28">
        <v>4574</v>
      </c>
      <c r="F183" s="36"/>
      <c r="G183" s="36">
        <v>8077466</v>
      </c>
      <c r="H183" s="36">
        <v>5235046</v>
      </c>
      <c r="I183" s="36"/>
      <c r="J183" s="36">
        <v>7294426.2900000019</v>
      </c>
      <c r="K183" s="36">
        <v>5008443.17</v>
      </c>
    </row>
    <row r="184" spans="1:11" s="2" customFormat="1" ht="37.5" customHeight="1">
      <c r="A184" s="54"/>
      <c r="B184" s="51" t="s">
        <v>69</v>
      </c>
      <c r="C184" s="28">
        <v>67266</v>
      </c>
      <c r="D184" s="28">
        <v>10715</v>
      </c>
      <c r="E184" s="28">
        <v>11762</v>
      </c>
      <c r="F184" s="36">
        <v>100878140</v>
      </c>
      <c r="G184" s="36">
        <v>4556393</v>
      </c>
      <c r="H184" s="36">
        <v>16576833</v>
      </c>
      <c r="I184" s="36">
        <v>86782028.929999992</v>
      </c>
      <c r="J184" s="36">
        <v>3971237.5300000003</v>
      </c>
      <c r="K184" s="36">
        <v>14280084.440000001</v>
      </c>
    </row>
    <row r="185" spans="1:11" s="2" customFormat="1" ht="37.5" customHeight="1">
      <c r="A185" s="55"/>
      <c r="B185" s="51" t="s">
        <v>70</v>
      </c>
      <c r="C185" s="28">
        <v>222277</v>
      </c>
      <c r="D185" s="28">
        <v>19721</v>
      </c>
      <c r="E185" s="28">
        <v>40638</v>
      </c>
      <c r="F185" s="36">
        <v>276088954</v>
      </c>
      <c r="G185" s="36">
        <v>10858747</v>
      </c>
      <c r="H185" s="36">
        <v>48690427</v>
      </c>
      <c r="I185" s="36">
        <v>262468202.41</v>
      </c>
      <c r="J185" s="36">
        <v>9366760.4699999988</v>
      </c>
      <c r="K185" s="36">
        <v>46329028.450000003</v>
      </c>
    </row>
    <row r="186" spans="1:11" s="2" customFormat="1" ht="19.5">
      <c r="A186" s="53" t="s">
        <v>3</v>
      </c>
      <c r="B186" s="12"/>
      <c r="C186" s="30">
        <f t="shared" ref="C186:K186" si="26">SUM(C157:C185)</f>
        <v>19438434</v>
      </c>
      <c r="D186" s="30">
        <f t="shared" si="26"/>
        <v>1406718</v>
      </c>
      <c r="E186" s="30">
        <f t="shared" si="26"/>
        <v>784257</v>
      </c>
      <c r="F186" s="37">
        <f t="shared" si="26"/>
        <v>23946667485</v>
      </c>
      <c r="G186" s="37">
        <f t="shared" si="26"/>
        <v>1251640724</v>
      </c>
      <c r="H186" s="37">
        <f t="shared" si="26"/>
        <v>814907033</v>
      </c>
      <c r="I186" s="37">
        <f t="shared" si="26"/>
        <v>22653159193.059998</v>
      </c>
      <c r="J186" s="37">
        <f t="shared" si="26"/>
        <v>1170368140.0099998</v>
      </c>
      <c r="K186" s="37">
        <f t="shared" si="26"/>
        <v>760307394.6500001</v>
      </c>
    </row>
    <row r="187" spans="1:11" s="2" customFormat="1" ht="37.5" customHeight="1">
      <c r="A187" s="61">
        <v>37</v>
      </c>
      <c r="B187" s="16" t="s">
        <v>28</v>
      </c>
      <c r="C187" s="28">
        <v>5</v>
      </c>
      <c r="D187" s="28"/>
      <c r="E187" s="28"/>
      <c r="F187" s="36">
        <v>9391392</v>
      </c>
      <c r="G187" s="36"/>
      <c r="H187" s="36">
        <v>1656557</v>
      </c>
      <c r="I187" s="36">
        <v>9387154.2799999993</v>
      </c>
      <c r="J187" s="36"/>
      <c r="K187" s="36">
        <v>1656556.7</v>
      </c>
    </row>
    <row r="188" spans="1:11" s="2" customFormat="1" ht="37.5" customHeight="1">
      <c r="A188" s="61"/>
      <c r="B188" s="16" t="s">
        <v>55</v>
      </c>
      <c r="C188" s="28">
        <v>34551</v>
      </c>
      <c r="D188" s="28">
        <v>831</v>
      </c>
      <c r="E188" s="28">
        <v>6127</v>
      </c>
      <c r="F188" s="36">
        <v>29028880</v>
      </c>
      <c r="G188" s="36">
        <v>831000</v>
      </c>
      <c r="H188" s="36">
        <v>5093152</v>
      </c>
      <c r="I188" s="36">
        <v>19406951.219999999</v>
      </c>
      <c r="J188" s="36">
        <v>757360.07</v>
      </c>
      <c r="K188" s="36">
        <v>3761071.4899999998</v>
      </c>
    </row>
    <row r="189" spans="1:11" s="2" customFormat="1" ht="37.5" customHeight="1">
      <c r="A189" s="61"/>
      <c r="B189" s="16" t="s">
        <v>54</v>
      </c>
      <c r="C189" s="28">
        <v>655</v>
      </c>
      <c r="D189" s="28"/>
      <c r="E189" s="28">
        <v>119</v>
      </c>
      <c r="F189" s="36">
        <v>655000</v>
      </c>
      <c r="G189" s="36"/>
      <c r="H189" s="36">
        <v>119000</v>
      </c>
      <c r="I189" s="36">
        <v>497393.32999999996</v>
      </c>
      <c r="J189" s="36"/>
      <c r="K189" s="36">
        <v>90332.749999999985</v>
      </c>
    </row>
    <row r="190" spans="1:11" s="2" customFormat="1" ht="37.5" customHeight="1">
      <c r="A190" s="61"/>
      <c r="B190" s="16" t="s">
        <v>69</v>
      </c>
      <c r="C190" s="28">
        <v>138</v>
      </c>
      <c r="D190" s="28"/>
      <c r="E190" s="28"/>
      <c r="F190" s="36">
        <v>138000</v>
      </c>
      <c r="G190" s="36"/>
      <c r="H190" s="36"/>
      <c r="I190" s="36">
        <v>60756.99</v>
      </c>
      <c r="J190" s="36"/>
      <c r="K190" s="36"/>
    </row>
    <row r="191" spans="1:11" s="2" customFormat="1" ht="37.5" customHeight="1">
      <c r="A191" s="61"/>
      <c r="B191" s="16" t="s">
        <v>70</v>
      </c>
      <c r="C191" s="28">
        <v>47889</v>
      </c>
      <c r="D191" s="28">
        <v>3544</v>
      </c>
      <c r="E191" s="28">
        <v>9190</v>
      </c>
      <c r="F191" s="36">
        <v>46140472</v>
      </c>
      <c r="G191" s="36">
        <v>3544000</v>
      </c>
      <c r="H191" s="36">
        <v>7952112</v>
      </c>
      <c r="I191" s="36">
        <v>28358657.000000004</v>
      </c>
      <c r="J191" s="36">
        <v>1770982.5600000003</v>
      </c>
      <c r="K191" s="36">
        <v>5305548.88</v>
      </c>
    </row>
    <row r="192" spans="1:11" s="2" customFormat="1" ht="19.5">
      <c r="A192" s="11" t="s">
        <v>3</v>
      </c>
      <c r="B192" s="12"/>
      <c r="C192" s="30">
        <f t="shared" ref="C192:K192" si="27">SUM(C187:C191)</f>
        <v>83238</v>
      </c>
      <c r="D192" s="30">
        <f t="shared" si="27"/>
        <v>4375</v>
      </c>
      <c r="E192" s="30">
        <f t="shared" si="27"/>
        <v>15436</v>
      </c>
      <c r="F192" s="37">
        <f t="shared" si="27"/>
        <v>85353744</v>
      </c>
      <c r="G192" s="37">
        <f t="shared" si="27"/>
        <v>4375000</v>
      </c>
      <c r="H192" s="37">
        <f t="shared" si="27"/>
        <v>14820821</v>
      </c>
      <c r="I192" s="37">
        <f t="shared" si="27"/>
        <v>57710912.82</v>
      </c>
      <c r="J192" s="37">
        <f t="shared" si="27"/>
        <v>2528342.6300000004</v>
      </c>
      <c r="K192" s="37">
        <f t="shared" si="27"/>
        <v>10813509.82</v>
      </c>
    </row>
    <row r="193" spans="1:11" s="2" customFormat="1" ht="37.5">
      <c r="A193" s="60">
        <v>39</v>
      </c>
      <c r="B193" s="16" t="s">
        <v>28</v>
      </c>
      <c r="C193" s="28">
        <v>9567762</v>
      </c>
      <c r="D193" s="28">
        <v>197069</v>
      </c>
      <c r="E193" s="28">
        <v>694034</v>
      </c>
      <c r="F193" s="36">
        <v>10749319659</v>
      </c>
      <c r="G193" s="36">
        <v>193934727</v>
      </c>
      <c r="H193" s="36">
        <v>746276477</v>
      </c>
      <c r="I193" s="36">
        <v>10749192214.259998</v>
      </c>
      <c r="J193" s="36">
        <v>192950097.17999998</v>
      </c>
      <c r="K193" s="36">
        <v>738378821.74000001</v>
      </c>
    </row>
    <row r="194" spans="1:11" s="2" customFormat="1" ht="37.5" customHeight="1">
      <c r="A194" s="56"/>
      <c r="B194" s="16" t="s">
        <v>39</v>
      </c>
      <c r="C194" s="28">
        <v>37058</v>
      </c>
      <c r="D194" s="28">
        <v>2630</v>
      </c>
      <c r="E194" s="28">
        <v>17504</v>
      </c>
      <c r="F194" s="36">
        <v>115769478</v>
      </c>
      <c r="G194" s="36">
        <v>2613026</v>
      </c>
      <c r="H194" s="36">
        <v>30823977</v>
      </c>
      <c r="I194" s="36">
        <v>115769467.01000001</v>
      </c>
      <c r="J194" s="36">
        <v>2534682.0499999998</v>
      </c>
      <c r="K194" s="36">
        <v>30803132.699999996</v>
      </c>
    </row>
    <row r="195" spans="1:11" s="2" customFormat="1" ht="37.5">
      <c r="A195" s="56"/>
      <c r="B195" s="16" t="s">
        <v>54</v>
      </c>
      <c r="C195" s="28">
        <v>425</v>
      </c>
      <c r="D195" s="28"/>
      <c r="E195" s="28">
        <v>76</v>
      </c>
      <c r="F195" s="36">
        <v>379550</v>
      </c>
      <c r="G195" s="36"/>
      <c r="H195" s="36">
        <v>68850</v>
      </c>
      <c r="I195" s="36">
        <v>323904.69</v>
      </c>
      <c r="J195" s="36"/>
      <c r="K195" s="36">
        <v>57956.649999999994</v>
      </c>
    </row>
    <row r="196" spans="1:11" s="2" customFormat="1" ht="18.75">
      <c r="A196" s="56"/>
      <c r="B196" s="16" t="s">
        <v>25</v>
      </c>
      <c r="C196" s="28"/>
      <c r="D196" s="28">
        <v>2660</v>
      </c>
      <c r="E196" s="28">
        <v>470</v>
      </c>
      <c r="F196" s="36"/>
      <c r="G196" s="36">
        <v>4576049</v>
      </c>
      <c r="H196" s="36">
        <v>807539</v>
      </c>
      <c r="I196" s="36"/>
      <c r="J196" s="36">
        <v>4543638.45</v>
      </c>
      <c r="K196" s="36">
        <v>801818.55</v>
      </c>
    </row>
    <row r="197" spans="1:11" s="2" customFormat="1" ht="37.5" customHeight="1">
      <c r="A197" s="56"/>
      <c r="B197" s="16" t="s">
        <v>46</v>
      </c>
      <c r="C197" s="28">
        <v>1167220</v>
      </c>
      <c r="D197" s="28"/>
      <c r="E197" s="28">
        <v>327101</v>
      </c>
      <c r="F197" s="36">
        <v>2236368650</v>
      </c>
      <c r="G197" s="36">
        <v>320223</v>
      </c>
      <c r="H197" s="36">
        <v>851569997</v>
      </c>
      <c r="I197" s="36">
        <v>2223275409.5800004</v>
      </c>
      <c r="J197" s="36">
        <v>177318.91</v>
      </c>
      <c r="K197" s="36">
        <v>851569968.00999999</v>
      </c>
    </row>
    <row r="198" spans="1:11" s="2" customFormat="1" ht="37.5" customHeight="1">
      <c r="A198" s="56"/>
      <c r="B198" s="16" t="s">
        <v>41</v>
      </c>
      <c r="C198" s="28"/>
      <c r="D198" s="28"/>
      <c r="E198" s="28"/>
      <c r="F198" s="36"/>
      <c r="G198" s="36"/>
      <c r="H198" s="36">
        <v>1378120</v>
      </c>
      <c r="I198" s="36"/>
      <c r="J198" s="36"/>
      <c r="K198" s="36">
        <v>1344062.8</v>
      </c>
    </row>
    <row r="199" spans="1:11" s="2" customFormat="1" ht="18.75">
      <c r="A199" s="57"/>
      <c r="B199" s="16" t="s">
        <v>76</v>
      </c>
      <c r="C199" s="28"/>
      <c r="D199" s="28">
        <v>7787</v>
      </c>
      <c r="E199" s="28">
        <v>1918</v>
      </c>
      <c r="F199" s="36"/>
      <c r="G199" s="36">
        <f>7533000+59476</f>
        <v>7592476</v>
      </c>
      <c r="H199" s="36">
        <v>662330</v>
      </c>
      <c r="I199" s="36"/>
      <c r="J199" s="36">
        <f>2506790.4+56945.91</f>
        <v>2563736.31</v>
      </c>
      <c r="K199" s="36">
        <v>638097.87</v>
      </c>
    </row>
    <row r="200" spans="1:11" s="2" customFormat="1" ht="19.5">
      <c r="A200" s="11" t="s">
        <v>3</v>
      </c>
      <c r="B200" s="12"/>
      <c r="C200" s="30">
        <f t="shared" ref="C200:K200" si="28">SUM(C193:C199)</f>
        <v>10772465</v>
      </c>
      <c r="D200" s="30">
        <f t="shared" si="28"/>
        <v>210146</v>
      </c>
      <c r="E200" s="30">
        <f t="shared" si="28"/>
        <v>1041103</v>
      </c>
      <c r="F200" s="37">
        <f t="shared" si="28"/>
        <v>13101837337</v>
      </c>
      <c r="G200" s="37">
        <f t="shared" si="28"/>
        <v>209036501</v>
      </c>
      <c r="H200" s="37">
        <f t="shared" si="28"/>
        <v>1631587290</v>
      </c>
      <c r="I200" s="37">
        <f t="shared" si="28"/>
        <v>13088560995.539999</v>
      </c>
      <c r="J200" s="37">
        <f t="shared" si="28"/>
        <v>202769472.89999998</v>
      </c>
      <c r="K200" s="37">
        <f t="shared" si="28"/>
        <v>1623593858.3199999</v>
      </c>
    </row>
    <row r="201" spans="1:11" s="41" customFormat="1" ht="37.5">
      <c r="A201" s="25">
        <v>40</v>
      </c>
      <c r="B201" s="16" t="s">
        <v>54</v>
      </c>
      <c r="C201" s="28"/>
      <c r="D201" s="28"/>
      <c r="E201" s="28"/>
      <c r="F201" s="36">
        <v>109348.06999999999</v>
      </c>
      <c r="G201" s="36"/>
      <c r="H201" s="36">
        <v>19859.190000000002</v>
      </c>
      <c r="I201" s="36">
        <v>109348.06999999999</v>
      </c>
      <c r="J201" s="36"/>
      <c r="K201" s="36">
        <v>19859.190000000002</v>
      </c>
    </row>
    <row r="202" spans="1:11" s="2" customFormat="1" ht="19.5">
      <c r="A202" s="52" t="s">
        <v>3</v>
      </c>
      <c r="B202" s="12"/>
      <c r="C202" s="30">
        <f t="shared" ref="C202:K202" si="29">SUM(C201)</f>
        <v>0</v>
      </c>
      <c r="D202" s="30">
        <f t="shared" si="29"/>
        <v>0</v>
      </c>
      <c r="E202" s="30">
        <f t="shared" si="29"/>
        <v>0</v>
      </c>
      <c r="F202" s="37">
        <f t="shared" si="29"/>
        <v>109348.06999999999</v>
      </c>
      <c r="G202" s="37">
        <f t="shared" si="29"/>
        <v>0</v>
      </c>
      <c r="H202" s="37">
        <f t="shared" si="29"/>
        <v>19859.190000000002</v>
      </c>
      <c r="I202" s="37">
        <f t="shared" si="29"/>
        <v>109348.06999999999</v>
      </c>
      <c r="J202" s="37">
        <f t="shared" si="29"/>
        <v>0</v>
      </c>
      <c r="K202" s="37">
        <f t="shared" si="29"/>
        <v>19859.190000000002</v>
      </c>
    </row>
    <row r="203" spans="1:11" s="2" customFormat="1" ht="37.5">
      <c r="A203" s="60">
        <v>41</v>
      </c>
      <c r="B203" s="51" t="s">
        <v>28</v>
      </c>
      <c r="C203" s="28">
        <v>22018</v>
      </c>
      <c r="D203" s="28"/>
      <c r="E203" s="28">
        <v>5866</v>
      </c>
      <c r="F203" s="36">
        <v>55049490</v>
      </c>
      <c r="G203" s="36"/>
      <c r="H203" s="36">
        <v>12878965</v>
      </c>
      <c r="I203" s="36">
        <v>53827560.330000006</v>
      </c>
      <c r="J203" s="36"/>
      <c r="K203" s="36">
        <v>12514947.649999999</v>
      </c>
    </row>
    <row r="204" spans="1:11" s="2" customFormat="1" ht="37.5">
      <c r="A204" s="56"/>
      <c r="B204" s="51" t="s">
        <v>55</v>
      </c>
      <c r="C204" s="28">
        <v>367</v>
      </c>
      <c r="D204" s="28"/>
      <c r="E204" s="28">
        <v>23</v>
      </c>
      <c r="F204" s="36">
        <v>500270.00000000006</v>
      </c>
      <c r="G204" s="36"/>
      <c r="H204" s="36">
        <v>30835</v>
      </c>
      <c r="I204" s="36">
        <v>500261.85000000003</v>
      </c>
      <c r="J204" s="36"/>
      <c r="K204" s="36">
        <v>30294.76</v>
      </c>
    </row>
    <row r="205" spans="1:11" s="2" customFormat="1" ht="18.75">
      <c r="A205" s="56"/>
      <c r="B205" s="51" t="s">
        <v>25</v>
      </c>
      <c r="C205" s="28"/>
      <c r="D205" s="28">
        <v>595</v>
      </c>
      <c r="E205" s="28">
        <v>105</v>
      </c>
      <c r="F205" s="36"/>
      <c r="G205" s="36">
        <v>425000</v>
      </c>
      <c r="H205" s="36">
        <v>75000</v>
      </c>
      <c r="I205" s="36"/>
      <c r="J205" s="36">
        <v>305162.83999999997</v>
      </c>
      <c r="K205" s="36">
        <v>53852.45</v>
      </c>
    </row>
    <row r="206" spans="1:11" s="5" customFormat="1" ht="18.75">
      <c r="A206" s="56"/>
      <c r="B206" s="51" t="s">
        <v>48</v>
      </c>
      <c r="C206" s="28"/>
      <c r="D206" s="28"/>
      <c r="E206" s="28">
        <v>10</v>
      </c>
      <c r="F206" s="36"/>
      <c r="G206" s="36"/>
      <c r="H206" s="36">
        <v>10000</v>
      </c>
      <c r="I206" s="36"/>
      <c r="J206" s="36"/>
      <c r="K206" s="36">
        <v>7408.65</v>
      </c>
    </row>
    <row r="207" spans="1:11" s="5" customFormat="1" ht="37.5">
      <c r="A207" s="56"/>
      <c r="B207" s="51" t="s">
        <v>42</v>
      </c>
      <c r="C207" s="28">
        <v>209</v>
      </c>
      <c r="D207" s="28"/>
      <c r="E207" s="28"/>
      <c r="F207" s="36"/>
      <c r="G207" s="36"/>
      <c r="H207" s="36"/>
      <c r="I207" s="36"/>
      <c r="J207" s="36"/>
      <c r="K207" s="36"/>
    </row>
    <row r="208" spans="1:11" s="2" customFormat="1" ht="37.5">
      <c r="A208" s="54"/>
      <c r="B208" s="51" t="s">
        <v>30</v>
      </c>
      <c r="C208" s="28">
        <v>231</v>
      </c>
      <c r="D208" s="28"/>
      <c r="E208" s="28">
        <v>14</v>
      </c>
      <c r="F208" s="36">
        <v>219204</v>
      </c>
      <c r="G208" s="36"/>
      <c r="H208" s="36">
        <v>11147.000000000002</v>
      </c>
      <c r="I208" s="36">
        <v>199862.02</v>
      </c>
      <c r="J208" s="36"/>
      <c r="K208" s="36">
        <v>11146.890000000001</v>
      </c>
    </row>
    <row r="209" spans="1:11" s="41" customFormat="1" ht="37.5">
      <c r="A209" s="54"/>
      <c r="B209" s="51" t="s">
        <v>32</v>
      </c>
      <c r="C209" s="28"/>
      <c r="D209" s="28"/>
      <c r="E209" s="28"/>
      <c r="F209" s="36">
        <v>402315</v>
      </c>
      <c r="G209" s="36"/>
      <c r="H209" s="36"/>
      <c r="I209" s="36">
        <v>399535.22000000003</v>
      </c>
      <c r="J209" s="36"/>
      <c r="K209" s="36"/>
    </row>
    <row r="210" spans="1:11" s="2" customFormat="1" ht="37.5" customHeight="1">
      <c r="A210" s="54"/>
      <c r="B210" s="51" t="s">
        <v>47</v>
      </c>
      <c r="C210" s="28">
        <v>431</v>
      </c>
      <c r="D210" s="28"/>
      <c r="E210" s="28"/>
      <c r="F210" s="36">
        <v>618000</v>
      </c>
      <c r="G210" s="36"/>
      <c r="H210" s="36"/>
      <c r="I210" s="36">
        <v>614584.24</v>
      </c>
      <c r="J210" s="36"/>
      <c r="K210" s="36"/>
    </row>
    <row r="211" spans="1:11" s="2" customFormat="1" ht="37.5">
      <c r="A211" s="54"/>
      <c r="B211" s="51" t="s">
        <v>33</v>
      </c>
      <c r="C211" s="28"/>
      <c r="D211" s="28"/>
      <c r="E211" s="28">
        <v>60</v>
      </c>
      <c r="F211" s="36"/>
      <c r="G211" s="36"/>
      <c r="H211" s="36">
        <v>448037</v>
      </c>
      <c r="I211" s="36"/>
      <c r="J211" s="36"/>
      <c r="K211" s="36">
        <v>385120.88</v>
      </c>
    </row>
    <row r="212" spans="1:11" s="41" customFormat="1" ht="37.5">
      <c r="A212" s="54"/>
      <c r="B212" s="51" t="s">
        <v>34</v>
      </c>
      <c r="C212" s="28"/>
      <c r="D212" s="28"/>
      <c r="E212" s="28"/>
      <c r="F212" s="36">
        <v>300956</v>
      </c>
      <c r="G212" s="36"/>
      <c r="H212" s="36">
        <v>53111</v>
      </c>
      <c r="I212" s="36">
        <v>300925.92000000004</v>
      </c>
      <c r="J212" s="36"/>
      <c r="K212" s="36">
        <v>53104.58</v>
      </c>
    </row>
    <row r="213" spans="1:11" s="2" customFormat="1" ht="37.5">
      <c r="A213" s="54"/>
      <c r="B213" s="51" t="s">
        <v>36</v>
      </c>
      <c r="C213" s="28">
        <v>149</v>
      </c>
      <c r="D213" s="28"/>
      <c r="E213" s="28">
        <v>18</v>
      </c>
      <c r="F213" s="36">
        <v>661000</v>
      </c>
      <c r="G213" s="36"/>
      <c r="H213" s="36">
        <v>37352</v>
      </c>
      <c r="I213" s="36">
        <v>652395.64999999991</v>
      </c>
      <c r="J213" s="36"/>
      <c r="K213" s="36">
        <v>36895.050000000003</v>
      </c>
    </row>
    <row r="214" spans="1:11" s="2" customFormat="1" ht="37.5">
      <c r="A214" s="54"/>
      <c r="B214" s="51" t="s">
        <v>35</v>
      </c>
      <c r="C214" s="28">
        <v>1029</v>
      </c>
      <c r="D214" s="28"/>
      <c r="E214" s="28">
        <v>201</v>
      </c>
      <c r="F214" s="36">
        <v>1224098</v>
      </c>
      <c r="G214" s="36"/>
      <c r="H214" s="36">
        <v>170696</v>
      </c>
      <c r="I214" s="36">
        <v>1147108.96</v>
      </c>
      <c r="J214" s="36"/>
      <c r="K214" s="36">
        <v>149438.11000000002</v>
      </c>
    </row>
    <row r="215" spans="1:11" s="2" customFormat="1" ht="37.5">
      <c r="A215" s="54"/>
      <c r="B215" s="51" t="s">
        <v>37</v>
      </c>
      <c r="C215" s="28">
        <v>297</v>
      </c>
      <c r="D215" s="28"/>
      <c r="E215" s="28">
        <v>52</v>
      </c>
      <c r="F215" s="36">
        <v>313289</v>
      </c>
      <c r="G215" s="36"/>
      <c r="H215" s="36">
        <v>41372</v>
      </c>
      <c r="I215" s="36">
        <v>313288.16999999993</v>
      </c>
      <c r="J215" s="36"/>
      <c r="K215" s="36">
        <v>41368.109999999993</v>
      </c>
    </row>
    <row r="216" spans="1:11" s="2" customFormat="1" ht="37.5">
      <c r="A216" s="54"/>
      <c r="B216" s="51" t="s">
        <v>38</v>
      </c>
      <c r="C216" s="28">
        <v>361</v>
      </c>
      <c r="D216" s="28"/>
      <c r="E216" s="28">
        <v>62</v>
      </c>
      <c r="F216" s="36">
        <v>494105</v>
      </c>
      <c r="G216" s="36"/>
      <c r="H216" s="36">
        <v>81878</v>
      </c>
      <c r="I216" s="36">
        <v>481731.13</v>
      </c>
      <c r="J216" s="36"/>
      <c r="K216" s="36">
        <v>81801.790000000008</v>
      </c>
    </row>
    <row r="217" spans="1:11" s="41" customFormat="1" ht="37.5" customHeight="1">
      <c r="A217" s="54"/>
      <c r="B217" s="51" t="s">
        <v>29</v>
      </c>
      <c r="C217" s="28"/>
      <c r="D217" s="28"/>
      <c r="E217" s="28"/>
      <c r="F217" s="36">
        <v>457822</v>
      </c>
      <c r="G217" s="36"/>
      <c r="H217" s="36">
        <v>86978</v>
      </c>
      <c r="I217" s="36">
        <v>457821.14</v>
      </c>
      <c r="J217" s="36"/>
      <c r="K217" s="36">
        <v>86977</v>
      </c>
    </row>
    <row r="218" spans="1:11" s="2" customFormat="1" ht="18.75">
      <c r="A218" s="54"/>
      <c r="B218" s="51" t="s">
        <v>69</v>
      </c>
      <c r="C218" s="28"/>
      <c r="D218" s="28"/>
      <c r="E218" s="28">
        <v>235</v>
      </c>
      <c r="F218" s="36"/>
      <c r="G218" s="36"/>
      <c r="H218" s="36">
        <v>235000</v>
      </c>
      <c r="I218" s="36"/>
      <c r="J218" s="36"/>
      <c r="K218" s="36">
        <v>135178.85</v>
      </c>
    </row>
    <row r="219" spans="1:11" s="2" customFormat="1" ht="18.75">
      <c r="A219" s="55"/>
      <c r="B219" s="51" t="s">
        <v>76</v>
      </c>
      <c r="C219" s="28"/>
      <c r="D219" s="28">
        <v>8265</v>
      </c>
      <c r="E219" s="28">
        <v>2104</v>
      </c>
      <c r="F219" s="36"/>
      <c r="G219" s="36">
        <v>8265000</v>
      </c>
      <c r="H219" s="36">
        <v>2104000</v>
      </c>
      <c r="I219" s="36"/>
      <c r="J219" s="36">
        <v>8062501.1800000006</v>
      </c>
      <c r="K219" s="36">
        <v>2052289.5899999999</v>
      </c>
    </row>
    <row r="220" spans="1:11" s="2" customFormat="1" ht="19.5">
      <c r="A220" s="53" t="s">
        <v>3</v>
      </c>
      <c r="B220" s="12"/>
      <c r="C220" s="30">
        <f t="shared" ref="C220:K220" si="30">SUM(C203:C219)</f>
        <v>25092</v>
      </c>
      <c r="D220" s="30">
        <f t="shared" si="30"/>
        <v>8860</v>
      </c>
      <c r="E220" s="30">
        <f t="shared" si="30"/>
        <v>8750</v>
      </c>
      <c r="F220" s="37">
        <f t="shared" si="30"/>
        <v>60240549</v>
      </c>
      <c r="G220" s="37">
        <f t="shared" si="30"/>
        <v>8690000</v>
      </c>
      <c r="H220" s="37">
        <f t="shared" si="30"/>
        <v>16264371</v>
      </c>
      <c r="I220" s="37">
        <f t="shared" si="30"/>
        <v>58895074.630000018</v>
      </c>
      <c r="J220" s="37">
        <f t="shared" si="30"/>
        <v>8367664.0200000005</v>
      </c>
      <c r="K220" s="37">
        <f t="shared" si="30"/>
        <v>15639824.359999998</v>
      </c>
    </row>
    <row r="221" spans="1:11" s="2" customFormat="1" ht="37.5">
      <c r="A221" s="60">
        <v>42</v>
      </c>
      <c r="B221" s="16" t="s">
        <v>28</v>
      </c>
      <c r="C221" s="28">
        <v>37615</v>
      </c>
      <c r="D221" s="28"/>
      <c r="E221" s="28">
        <v>6090</v>
      </c>
      <c r="F221" s="36">
        <v>100244700</v>
      </c>
      <c r="G221" s="36"/>
      <c r="H221" s="36">
        <v>17362429.59</v>
      </c>
      <c r="I221" s="36">
        <v>99451336.649999991</v>
      </c>
      <c r="J221" s="36"/>
      <c r="K221" s="36">
        <v>17334775.390000001</v>
      </c>
    </row>
    <row r="222" spans="1:11" s="5" customFormat="1" ht="37.5">
      <c r="A222" s="56"/>
      <c r="B222" s="16" t="s">
        <v>54</v>
      </c>
      <c r="C222" s="28">
        <v>3820</v>
      </c>
      <c r="D222" s="28"/>
      <c r="E222" s="28">
        <v>682</v>
      </c>
      <c r="F222" s="36">
        <v>6625732</v>
      </c>
      <c r="G222" s="36"/>
      <c r="H222" s="36">
        <v>651000</v>
      </c>
      <c r="I222" s="36">
        <v>5939602.7000000002</v>
      </c>
      <c r="J222" s="36"/>
      <c r="K222" s="36">
        <v>520698.99</v>
      </c>
    </row>
    <row r="223" spans="1:11" s="5" customFormat="1" ht="18.75">
      <c r="A223" s="56"/>
      <c r="B223" s="16" t="s">
        <v>40</v>
      </c>
      <c r="C223" s="28"/>
      <c r="D223" s="28">
        <v>2316</v>
      </c>
      <c r="E223" s="28">
        <v>411</v>
      </c>
      <c r="F223" s="36"/>
      <c r="G223" s="36">
        <v>3078841</v>
      </c>
      <c r="H223" s="36">
        <v>699769</v>
      </c>
      <c r="I223" s="36"/>
      <c r="J223" s="36">
        <v>2824467.79</v>
      </c>
      <c r="K223" s="36">
        <v>659039.36</v>
      </c>
    </row>
    <row r="224" spans="1:11" s="2" customFormat="1" ht="37.5">
      <c r="A224" s="56"/>
      <c r="B224" s="16" t="s">
        <v>30</v>
      </c>
      <c r="C224" s="28">
        <v>487</v>
      </c>
      <c r="D224" s="28"/>
      <c r="E224" s="28">
        <v>263</v>
      </c>
      <c r="F224" s="36">
        <v>650000</v>
      </c>
      <c r="G224" s="36"/>
      <c r="H224" s="36">
        <v>350000</v>
      </c>
      <c r="I224" s="36">
        <v>650000</v>
      </c>
      <c r="J224" s="36"/>
      <c r="K224" s="36">
        <v>350000</v>
      </c>
    </row>
    <row r="225" spans="1:11" s="2" customFormat="1" ht="37.5">
      <c r="A225" s="56"/>
      <c r="B225" s="16" t="s">
        <v>31</v>
      </c>
      <c r="C225" s="28">
        <v>14097</v>
      </c>
      <c r="D225" s="28"/>
      <c r="E225" s="28">
        <v>2488</v>
      </c>
      <c r="F225" s="36">
        <v>17169048</v>
      </c>
      <c r="G225" s="36"/>
      <c r="H225" s="36">
        <v>3011218</v>
      </c>
      <c r="I225" s="36">
        <v>17169048</v>
      </c>
      <c r="J225" s="36"/>
      <c r="K225" s="36">
        <v>3011218</v>
      </c>
    </row>
    <row r="226" spans="1:11" s="5" customFormat="1" ht="37.5">
      <c r="A226" s="56"/>
      <c r="B226" s="16" t="s">
        <v>38</v>
      </c>
      <c r="C226" s="28">
        <v>75</v>
      </c>
      <c r="D226" s="28"/>
      <c r="E226" s="28">
        <v>3</v>
      </c>
      <c r="F226" s="36">
        <v>100000</v>
      </c>
      <c r="G226" s="36"/>
      <c r="H226" s="36">
        <v>9492</v>
      </c>
      <c r="I226" s="36">
        <v>98791.12</v>
      </c>
      <c r="J226" s="36"/>
      <c r="K226" s="36">
        <v>9491.5</v>
      </c>
    </row>
    <row r="227" spans="1:11" s="2" customFormat="1" ht="37.5" customHeight="1">
      <c r="A227" s="56"/>
      <c r="B227" s="16" t="s">
        <v>69</v>
      </c>
      <c r="C227" s="28">
        <v>140</v>
      </c>
      <c r="D227" s="28"/>
      <c r="E227" s="28"/>
      <c r="F227" s="36">
        <v>496760</v>
      </c>
      <c r="G227" s="36"/>
      <c r="H227" s="36">
        <v>13459</v>
      </c>
      <c r="I227" s="36">
        <v>448898.36</v>
      </c>
      <c r="J227" s="36"/>
      <c r="K227" s="36">
        <v>13226.02</v>
      </c>
    </row>
    <row r="228" spans="1:11" s="2" customFormat="1" ht="37.5" customHeight="1">
      <c r="A228" s="57"/>
      <c r="B228" s="16" t="s">
        <v>70</v>
      </c>
      <c r="C228" s="28">
        <v>20038</v>
      </c>
      <c r="D228" s="28">
        <v>1175</v>
      </c>
      <c r="E228" s="28">
        <v>3719</v>
      </c>
      <c r="F228" s="36">
        <v>19783770</v>
      </c>
      <c r="G228" s="36">
        <v>1175720</v>
      </c>
      <c r="H228" s="36">
        <v>3806454</v>
      </c>
      <c r="I228" s="36">
        <v>17815920.180000003</v>
      </c>
      <c r="J228" s="36">
        <v>960399.35000000009</v>
      </c>
      <c r="K228" s="36">
        <v>3245917.9700000007</v>
      </c>
    </row>
    <row r="229" spans="1:11" s="2" customFormat="1" ht="19.5">
      <c r="A229" s="11" t="s">
        <v>3</v>
      </c>
      <c r="B229" s="12"/>
      <c r="C229" s="30">
        <f t="shared" ref="C229:K229" si="31">SUM(C221:C228)</f>
        <v>76272</v>
      </c>
      <c r="D229" s="30">
        <f t="shared" si="31"/>
        <v>3491</v>
      </c>
      <c r="E229" s="30">
        <f t="shared" si="31"/>
        <v>13656</v>
      </c>
      <c r="F229" s="37">
        <f t="shared" si="31"/>
        <v>145070010</v>
      </c>
      <c r="G229" s="37">
        <f t="shared" si="31"/>
        <v>4254561</v>
      </c>
      <c r="H229" s="37">
        <f t="shared" si="31"/>
        <v>25903821.59</v>
      </c>
      <c r="I229" s="37">
        <f t="shared" si="31"/>
        <v>141573597.00999999</v>
      </c>
      <c r="J229" s="37">
        <f t="shared" si="31"/>
        <v>3784867.14</v>
      </c>
      <c r="K229" s="37">
        <f t="shared" si="31"/>
        <v>25144367.229999997</v>
      </c>
    </row>
    <row r="230" spans="1:11" s="2" customFormat="1" ht="37.5">
      <c r="A230" s="60">
        <v>44</v>
      </c>
      <c r="B230" s="16" t="s">
        <v>54</v>
      </c>
      <c r="C230" s="28">
        <v>243</v>
      </c>
      <c r="D230" s="28"/>
      <c r="E230" s="28">
        <v>44</v>
      </c>
      <c r="F230" s="36">
        <v>243000</v>
      </c>
      <c r="G230" s="36"/>
      <c r="H230" s="36">
        <v>44000</v>
      </c>
      <c r="I230" s="36">
        <v>173508.05000000002</v>
      </c>
      <c r="J230" s="36"/>
      <c r="K230" s="36">
        <v>31511.63</v>
      </c>
    </row>
    <row r="231" spans="1:11" s="5" customFormat="1" ht="37.5">
      <c r="A231" s="56"/>
      <c r="B231" s="16" t="s">
        <v>55</v>
      </c>
      <c r="C231" s="28">
        <v>94798</v>
      </c>
      <c r="D231" s="28"/>
      <c r="E231" s="28">
        <v>17681</v>
      </c>
      <c r="F231" s="36">
        <v>112010338</v>
      </c>
      <c r="G231" s="36"/>
      <c r="H231" s="36">
        <v>20143289</v>
      </c>
      <c r="I231" s="36">
        <v>105890894.13999999</v>
      </c>
      <c r="J231" s="36"/>
      <c r="K231" s="36">
        <v>19017105.539999999</v>
      </c>
    </row>
    <row r="232" spans="1:11" s="5" customFormat="1" ht="18.75">
      <c r="A232" s="56"/>
      <c r="B232" s="16" t="s">
        <v>49</v>
      </c>
      <c r="C232" s="28">
        <v>18227</v>
      </c>
      <c r="D232" s="28">
        <v>7300</v>
      </c>
      <c r="E232" s="28">
        <v>4503</v>
      </c>
      <c r="F232" s="36">
        <v>157365776.08000001</v>
      </c>
      <c r="G232" s="36">
        <v>5836025</v>
      </c>
      <c r="H232" s="36">
        <v>28799614.59</v>
      </c>
      <c r="I232" s="36">
        <v>157365775.66</v>
      </c>
      <c r="J232" s="36">
        <v>5391510.1199999982</v>
      </c>
      <c r="K232" s="36">
        <v>28722228.890000001</v>
      </c>
    </row>
    <row r="233" spans="1:11" s="5" customFormat="1" ht="37.5" customHeight="1">
      <c r="A233" s="56"/>
      <c r="B233" s="16" t="s">
        <v>70</v>
      </c>
      <c r="C233" s="28">
        <v>1219</v>
      </c>
      <c r="D233" s="28"/>
      <c r="E233" s="28">
        <v>215</v>
      </c>
      <c r="F233" s="36">
        <v>1219000</v>
      </c>
      <c r="G233" s="36"/>
      <c r="H233" s="36">
        <v>215000</v>
      </c>
      <c r="I233" s="36">
        <v>423536.25</v>
      </c>
      <c r="J233" s="36"/>
      <c r="K233" s="36">
        <v>74741.760000000009</v>
      </c>
    </row>
    <row r="234" spans="1:11" s="5" customFormat="1" ht="18.75">
      <c r="A234" s="57"/>
      <c r="B234" s="16" t="s">
        <v>76</v>
      </c>
      <c r="C234" s="28"/>
      <c r="D234" s="28">
        <v>1530</v>
      </c>
      <c r="E234" s="28">
        <v>270</v>
      </c>
      <c r="F234" s="36"/>
      <c r="G234" s="36"/>
      <c r="H234" s="36"/>
      <c r="I234" s="36"/>
      <c r="J234" s="36"/>
      <c r="K234" s="36"/>
    </row>
    <row r="235" spans="1:11" s="5" customFormat="1" ht="19.5">
      <c r="A235" s="11" t="s">
        <v>3</v>
      </c>
      <c r="B235" s="12"/>
      <c r="C235" s="30">
        <f>SUM(C230:C234)</f>
        <v>114487</v>
      </c>
      <c r="D235" s="30">
        <f t="shared" ref="D235:K235" si="32">SUM(D230:D234)</f>
        <v>8830</v>
      </c>
      <c r="E235" s="30">
        <f t="shared" si="32"/>
        <v>22713</v>
      </c>
      <c r="F235" s="37">
        <f t="shared" si="32"/>
        <v>270838114.08000004</v>
      </c>
      <c r="G235" s="37">
        <f t="shared" si="32"/>
        <v>5836025</v>
      </c>
      <c r="H235" s="37">
        <f t="shared" si="32"/>
        <v>49201903.590000004</v>
      </c>
      <c r="I235" s="37">
        <f t="shared" si="32"/>
        <v>263853714.09999996</v>
      </c>
      <c r="J235" s="37">
        <f t="shared" si="32"/>
        <v>5391510.1199999982</v>
      </c>
      <c r="K235" s="37">
        <f t="shared" si="32"/>
        <v>47845587.82</v>
      </c>
    </row>
    <row r="236" spans="1:11" s="2" customFormat="1" ht="37.5">
      <c r="A236" s="60">
        <v>46</v>
      </c>
      <c r="B236" s="16" t="s">
        <v>28</v>
      </c>
      <c r="C236" s="28">
        <v>965709</v>
      </c>
      <c r="D236" s="28">
        <v>16303</v>
      </c>
      <c r="E236" s="28">
        <v>68328</v>
      </c>
      <c r="F236" s="36">
        <v>967515345</v>
      </c>
      <c r="G236" s="36">
        <v>13675796</v>
      </c>
      <c r="H236" s="36">
        <v>67862140</v>
      </c>
      <c r="I236" s="36">
        <v>181421524.78999999</v>
      </c>
      <c r="J236" s="36">
        <v>11634465.650000002</v>
      </c>
      <c r="K236" s="36">
        <v>60711110.280000001</v>
      </c>
    </row>
    <row r="237" spans="1:11" s="41" customFormat="1" ht="37.5" customHeight="1">
      <c r="A237" s="56"/>
      <c r="B237" s="16" t="s">
        <v>79</v>
      </c>
      <c r="C237" s="28"/>
      <c r="D237" s="28"/>
      <c r="E237" s="28"/>
      <c r="F237" s="36">
        <v>145545</v>
      </c>
      <c r="G237" s="36"/>
      <c r="H237" s="36"/>
      <c r="I237" s="36">
        <v>145544.95000000001</v>
      </c>
      <c r="J237" s="36"/>
      <c r="K237" s="36"/>
    </row>
    <row r="238" spans="1:11" s="2" customFormat="1" ht="37.5">
      <c r="A238" s="56"/>
      <c r="B238" s="16" t="s">
        <v>55</v>
      </c>
      <c r="C238" s="28">
        <v>464574</v>
      </c>
      <c r="D238" s="28">
        <v>6825</v>
      </c>
      <c r="E238" s="28">
        <v>42441</v>
      </c>
      <c r="F238" s="36">
        <v>462629033</v>
      </c>
      <c r="G238" s="36">
        <v>7080000</v>
      </c>
      <c r="H238" s="36">
        <v>46969366</v>
      </c>
      <c r="I238" s="36">
        <v>241429059.38999993</v>
      </c>
      <c r="J238" s="36">
        <v>5989379.3800000008</v>
      </c>
      <c r="K238" s="36">
        <v>40219974.93</v>
      </c>
    </row>
    <row r="239" spans="1:11" s="2" customFormat="1" ht="37.5">
      <c r="A239" s="56"/>
      <c r="B239" s="16" t="s">
        <v>54</v>
      </c>
      <c r="C239" s="28">
        <v>70835</v>
      </c>
      <c r="D239" s="28"/>
      <c r="E239" s="28">
        <v>12870</v>
      </c>
      <c r="F239" s="36">
        <v>117227678</v>
      </c>
      <c r="G239" s="36"/>
      <c r="H239" s="36">
        <v>20714202</v>
      </c>
      <c r="I239" s="36">
        <v>112061323.18000001</v>
      </c>
      <c r="J239" s="36"/>
      <c r="K239" s="36">
        <v>20077767.719999999</v>
      </c>
    </row>
    <row r="240" spans="1:11" s="5" customFormat="1" ht="37.5" customHeight="1">
      <c r="A240" s="56"/>
      <c r="B240" s="16" t="s">
        <v>46</v>
      </c>
      <c r="C240" s="28">
        <v>297</v>
      </c>
      <c r="D240" s="28"/>
      <c r="E240" s="28">
        <v>99</v>
      </c>
      <c r="F240" s="36">
        <v>143627</v>
      </c>
      <c r="G240" s="36"/>
      <c r="H240" s="36">
        <v>47878</v>
      </c>
      <c r="I240" s="36">
        <v>143624.9</v>
      </c>
      <c r="J240" s="36"/>
      <c r="K240" s="36">
        <v>47875.039999999994</v>
      </c>
    </row>
    <row r="241" spans="1:11" s="2" customFormat="1" ht="37.5" customHeight="1">
      <c r="A241" s="56"/>
      <c r="B241" s="16" t="s">
        <v>69</v>
      </c>
      <c r="C241" s="28">
        <v>352</v>
      </c>
      <c r="D241" s="28"/>
      <c r="E241" s="28"/>
      <c r="F241" s="36">
        <v>352000</v>
      </c>
      <c r="G241" s="36"/>
      <c r="H241" s="36"/>
      <c r="I241" s="36">
        <v>114760.96000000001</v>
      </c>
      <c r="J241" s="36"/>
      <c r="K241" s="36"/>
    </row>
    <row r="242" spans="1:11" s="2" customFormat="1" ht="37.5" customHeight="1">
      <c r="A242" s="56"/>
      <c r="B242" s="16" t="s">
        <v>70</v>
      </c>
      <c r="C242" s="28">
        <v>15957</v>
      </c>
      <c r="D242" s="28">
        <v>1287</v>
      </c>
      <c r="E242" s="28">
        <v>2871</v>
      </c>
      <c r="F242" s="36">
        <v>15957000</v>
      </c>
      <c r="G242" s="36">
        <v>1165000</v>
      </c>
      <c r="H242" s="36">
        <v>1583509</v>
      </c>
      <c r="I242" s="36">
        <v>3280500.9599999995</v>
      </c>
      <c r="J242" s="36">
        <v>993501.04999999981</v>
      </c>
      <c r="K242" s="36">
        <v>733348.15</v>
      </c>
    </row>
    <row r="243" spans="1:11" s="2" customFormat="1" ht="18.75">
      <c r="A243" s="57"/>
      <c r="B243" s="16" t="s">
        <v>76</v>
      </c>
      <c r="C243" s="28"/>
      <c r="D243" s="28"/>
      <c r="E243" s="28"/>
      <c r="F243" s="36"/>
      <c r="G243" s="36">
        <v>218000</v>
      </c>
      <c r="H243" s="36">
        <v>56000</v>
      </c>
      <c r="I243" s="36"/>
      <c r="J243" s="36">
        <v>73819.06</v>
      </c>
      <c r="K243" s="36">
        <v>18773.32</v>
      </c>
    </row>
    <row r="244" spans="1:11" s="2" customFormat="1" ht="19.5">
      <c r="A244" s="11" t="s">
        <v>3</v>
      </c>
      <c r="B244" s="12"/>
      <c r="C244" s="30">
        <f t="shared" ref="C244:K244" si="33">SUM(C236:C243)</f>
        <v>1517724</v>
      </c>
      <c r="D244" s="30">
        <f t="shared" si="33"/>
        <v>24415</v>
      </c>
      <c r="E244" s="30">
        <f t="shared" si="33"/>
        <v>126609</v>
      </c>
      <c r="F244" s="37">
        <f t="shared" si="33"/>
        <v>1563970228</v>
      </c>
      <c r="G244" s="37">
        <f t="shared" si="33"/>
        <v>22138796</v>
      </c>
      <c r="H244" s="37">
        <f t="shared" si="33"/>
        <v>137233095</v>
      </c>
      <c r="I244" s="37">
        <f t="shared" si="33"/>
        <v>538596339.12999988</v>
      </c>
      <c r="J244" s="37">
        <f t="shared" si="33"/>
        <v>18691165.140000001</v>
      </c>
      <c r="K244" s="37">
        <f t="shared" si="33"/>
        <v>121808849.44000001</v>
      </c>
    </row>
    <row r="245" spans="1:11" s="2" customFormat="1" ht="37.5">
      <c r="A245" s="60">
        <v>47</v>
      </c>
      <c r="B245" s="16" t="s">
        <v>28</v>
      </c>
      <c r="C245" s="28">
        <v>2281437</v>
      </c>
      <c r="D245" s="28">
        <v>25659</v>
      </c>
      <c r="E245" s="28">
        <v>4527</v>
      </c>
      <c r="F245" s="36">
        <v>2282927253</v>
      </c>
      <c r="G245" s="36">
        <v>24637696.199999999</v>
      </c>
      <c r="H245" s="36">
        <v>4349042.3899999997</v>
      </c>
      <c r="I245" s="36">
        <v>2231912256.7799997</v>
      </c>
      <c r="J245" s="36">
        <v>24035988.739999998</v>
      </c>
      <c r="K245" s="36">
        <v>4241705.68</v>
      </c>
    </row>
    <row r="246" spans="1:11" s="2" customFormat="1" ht="18.75">
      <c r="A246" s="57"/>
      <c r="B246" s="16" t="s">
        <v>46</v>
      </c>
      <c r="C246" s="28">
        <v>415</v>
      </c>
      <c r="D246" s="28"/>
      <c r="E246" s="28">
        <v>140</v>
      </c>
      <c r="F246" s="36">
        <v>473325</v>
      </c>
      <c r="G246" s="36"/>
      <c r="H246" s="36">
        <v>138278</v>
      </c>
      <c r="I246" s="36">
        <v>346295.80000000005</v>
      </c>
      <c r="J246" s="36"/>
      <c r="K246" s="36">
        <v>115432.02</v>
      </c>
    </row>
    <row r="247" spans="1:11" s="2" customFormat="1" ht="19.5">
      <c r="A247" s="11" t="s">
        <v>3</v>
      </c>
      <c r="B247" s="12"/>
      <c r="C247" s="30">
        <f t="shared" ref="C247:K247" si="34">SUM(C245:C246)</f>
        <v>2281852</v>
      </c>
      <c r="D247" s="30">
        <f t="shared" si="34"/>
        <v>25659</v>
      </c>
      <c r="E247" s="30">
        <f t="shared" si="34"/>
        <v>4667</v>
      </c>
      <c r="F247" s="37">
        <f t="shared" si="34"/>
        <v>2283400578</v>
      </c>
      <c r="G247" s="37">
        <f t="shared" si="34"/>
        <v>24637696.199999999</v>
      </c>
      <c r="H247" s="37">
        <f t="shared" si="34"/>
        <v>4487320.3899999997</v>
      </c>
      <c r="I247" s="37">
        <f t="shared" si="34"/>
        <v>2232258552.5799999</v>
      </c>
      <c r="J247" s="37">
        <f t="shared" si="34"/>
        <v>24035988.739999998</v>
      </c>
      <c r="K247" s="37">
        <f t="shared" si="34"/>
        <v>4357137.6999999993</v>
      </c>
    </row>
    <row r="248" spans="1:11" s="2" customFormat="1" ht="37.5">
      <c r="A248" s="61">
        <v>49</v>
      </c>
      <c r="B248" s="16" t="s">
        <v>55</v>
      </c>
      <c r="C248" s="28">
        <v>947</v>
      </c>
      <c r="D248" s="28"/>
      <c r="E248" s="28">
        <v>177</v>
      </c>
      <c r="F248" s="36">
        <v>947000</v>
      </c>
      <c r="G248" s="36"/>
      <c r="H248" s="36">
        <v>177000</v>
      </c>
      <c r="I248" s="36">
        <v>471590.61</v>
      </c>
      <c r="J248" s="36"/>
      <c r="K248" s="36">
        <v>87961.680000000022</v>
      </c>
    </row>
    <row r="249" spans="1:11" s="5" customFormat="1" ht="37.5">
      <c r="A249" s="61"/>
      <c r="B249" s="16" t="s">
        <v>54</v>
      </c>
      <c r="C249" s="28">
        <v>15653</v>
      </c>
      <c r="D249" s="28"/>
      <c r="E249" s="28">
        <v>2841</v>
      </c>
      <c r="F249" s="36">
        <v>15653000</v>
      </c>
      <c r="G249" s="36"/>
      <c r="H249" s="36">
        <v>2841000</v>
      </c>
      <c r="I249" s="36">
        <v>15226446.92</v>
      </c>
      <c r="J249" s="36"/>
      <c r="K249" s="36">
        <v>2765337.4</v>
      </c>
    </row>
    <row r="250" spans="1:11" s="2" customFormat="1" ht="18.75">
      <c r="A250" s="61"/>
      <c r="B250" s="16" t="s">
        <v>58</v>
      </c>
      <c r="C250" s="28"/>
      <c r="D250" s="28">
        <v>88</v>
      </c>
      <c r="E250" s="28">
        <v>52</v>
      </c>
      <c r="F250" s="36"/>
      <c r="G250" s="36">
        <v>88000</v>
      </c>
      <c r="H250" s="36">
        <v>52000</v>
      </c>
      <c r="I250" s="36"/>
      <c r="J250" s="36">
        <v>80601.740000000005</v>
      </c>
      <c r="K250" s="36">
        <v>46070.81</v>
      </c>
    </row>
    <row r="251" spans="1:11" s="2" customFormat="1" ht="18.75">
      <c r="A251" s="61"/>
      <c r="B251" s="16" t="s">
        <v>76</v>
      </c>
      <c r="C251" s="28"/>
      <c r="D251" s="28">
        <v>3722</v>
      </c>
      <c r="E251" s="28">
        <v>947</v>
      </c>
      <c r="F251" s="36"/>
      <c r="G251" s="36">
        <v>3722000</v>
      </c>
      <c r="H251" s="36">
        <v>947000</v>
      </c>
      <c r="I251" s="36"/>
      <c r="J251" s="36">
        <v>2926793.84</v>
      </c>
      <c r="K251" s="36">
        <v>725972.77999999991</v>
      </c>
    </row>
    <row r="252" spans="1:11" s="2" customFormat="1" ht="19.5">
      <c r="A252" s="11" t="s">
        <v>3</v>
      </c>
      <c r="B252" s="12"/>
      <c r="C252" s="30">
        <f t="shared" ref="C252:K252" si="35">SUM(C248:C251)</f>
        <v>16600</v>
      </c>
      <c r="D252" s="30">
        <f t="shared" si="35"/>
        <v>3810</v>
      </c>
      <c r="E252" s="30">
        <f t="shared" si="35"/>
        <v>4017</v>
      </c>
      <c r="F252" s="37">
        <f t="shared" si="35"/>
        <v>16600000</v>
      </c>
      <c r="G252" s="37">
        <f t="shared" si="35"/>
        <v>3810000</v>
      </c>
      <c r="H252" s="37">
        <f t="shared" si="35"/>
        <v>4017000</v>
      </c>
      <c r="I252" s="37">
        <f t="shared" si="35"/>
        <v>15698037.529999999</v>
      </c>
      <c r="J252" s="37">
        <f t="shared" si="35"/>
        <v>3007395.58</v>
      </c>
      <c r="K252" s="37">
        <f t="shared" si="35"/>
        <v>3625342.67</v>
      </c>
    </row>
    <row r="253" spans="1:11" s="5" customFormat="1" ht="37.5">
      <c r="A253" s="60">
        <v>51</v>
      </c>
      <c r="B253" s="16" t="s">
        <v>28</v>
      </c>
      <c r="C253" s="28">
        <v>1837694</v>
      </c>
      <c r="D253" s="28">
        <v>33021</v>
      </c>
      <c r="E253" s="28">
        <v>6555</v>
      </c>
      <c r="F253" s="36">
        <v>2282598235</v>
      </c>
      <c r="G253" s="36">
        <v>33381121.98</v>
      </c>
      <c r="H253" s="36">
        <v>7317971.0199999996</v>
      </c>
      <c r="I253" s="36">
        <v>2255798008.1499996</v>
      </c>
      <c r="J253" s="36">
        <v>33077315.07</v>
      </c>
      <c r="K253" s="36">
        <v>7254106</v>
      </c>
    </row>
    <row r="254" spans="1:11" s="2" customFormat="1" ht="37.5" customHeight="1">
      <c r="A254" s="56"/>
      <c r="B254" s="16" t="s">
        <v>69</v>
      </c>
      <c r="C254" s="28">
        <v>123249</v>
      </c>
      <c r="D254" s="28">
        <v>5213</v>
      </c>
      <c r="E254" s="28">
        <v>21869</v>
      </c>
      <c r="F254" s="36">
        <v>97573804</v>
      </c>
      <c r="G254" s="36">
        <v>6092967</v>
      </c>
      <c r="H254" s="36">
        <v>17490229</v>
      </c>
      <c r="I254" s="36">
        <v>56150827.310000002</v>
      </c>
      <c r="J254" s="36">
        <v>5822371.2600000007</v>
      </c>
      <c r="K254" s="36">
        <v>10183357.91</v>
      </c>
    </row>
    <row r="255" spans="1:11" s="5" customFormat="1" ht="37.5" customHeight="1">
      <c r="A255" s="56"/>
      <c r="B255" s="16" t="s">
        <v>70</v>
      </c>
      <c r="C255" s="28">
        <v>1027</v>
      </c>
      <c r="D255" s="28"/>
      <c r="E255" s="28"/>
      <c r="F255" s="36">
        <v>134179</v>
      </c>
      <c r="G255" s="36"/>
      <c r="H255" s="36"/>
      <c r="I255" s="36">
        <v>68780.13</v>
      </c>
      <c r="J255" s="36"/>
      <c r="K255" s="36"/>
    </row>
    <row r="256" spans="1:11" s="2" customFormat="1" ht="18.75" customHeight="1">
      <c r="A256" s="57"/>
      <c r="B256" s="16" t="s">
        <v>76</v>
      </c>
      <c r="C256" s="28"/>
      <c r="D256" s="28">
        <v>4184</v>
      </c>
      <c r="E256" s="28">
        <v>739</v>
      </c>
      <c r="F256" s="36"/>
      <c r="G256" s="36">
        <v>1151651</v>
      </c>
      <c r="H256" s="36">
        <v>195727</v>
      </c>
      <c r="I256" s="36"/>
      <c r="J256" s="36">
        <v>146352.35</v>
      </c>
      <c r="K256" s="36">
        <v>25826.780000000002</v>
      </c>
    </row>
    <row r="257" spans="1:11" s="5" customFormat="1" ht="19.5">
      <c r="A257" s="11" t="s">
        <v>3</v>
      </c>
      <c r="B257" s="12"/>
      <c r="C257" s="30">
        <f t="shared" ref="C257:K257" si="36">SUM(C253:C256)</f>
        <v>1961970</v>
      </c>
      <c r="D257" s="30">
        <f t="shared" si="36"/>
        <v>42418</v>
      </c>
      <c r="E257" s="30">
        <f t="shared" si="36"/>
        <v>29163</v>
      </c>
      <c r="F257" s="37">
        <f t="shared" si="36"/>
        <v>2380306218</v>
      </c>
      <c r="G257" s="37">
        <f t="shared" si="36"/>
        <v>40625739.980000004</v>
      </c>
      <c r="H257" s="37">
        <f t="shared" si="36"/>
        <v>25003927.02</v>
      </c>
      <c r="I257" s="37">
        <f t="shared" si="36"/>
        <v>2312017615.5899997</v>
      </c>
      <c r="J257" s="37">
        <f t="shared" si="36"/>
        <v>39046038.68</v>
      </c>
      <c r="K257" s="37">
        <f t="shared" si="36"/>
        <v>17463290.690000001</v>
      </c>
    </row>
    <row r="258" spans="1:11" s="2" customFormat="1" ht="18.75">
      <c r="A258" s="60">
        <v>53</v>
      </c>
      <c r="B258" s="16" t="s">
        <v>25</v>
      </c>
      <c r="C258" s="28"/>
      <c r="D258" s="28">
        <v>223</v>
      </c>
      <c r="E258" s="28">
        <v>39</v>
      </c>
      <c r="F258" s="36"/>
      <c r="G258" s="36">
        <v>114336</v>
      </c>
      <c r="H258" s="36">
        <v>20177</v>
      </c>
      <c r="I258" s="36"/>
      <c r="J258" s="36">
        <v>114335.88</v>
      </c>
      <c r="K258" s="36">
        <v>20176.919999999998</v>
      </c>
    </row>
    <row r="259" spans="1:11" s="2" customFormat="1" ht="18.75">
      <c r="A259" s="57"/>
      <c r="B259" s="16" t="s">
        <v>76</v>
      </c>
      <c r="C259" s="28"/>
      <c r="D259" s="28">
        <v>1787</v>
      </c>
      <c r="E259" s="28">
        <v>453</v>
      </c>
      <c r="F259" s="36"/>
      <c r="G259" s="36">
        <v>1986275</v>
      </c>
      <c r="H259" s="36">
        <v>503725</v>
      </c>
      <c r="I259" s="36"/>
      <c r="J259" s="36">
        <v>1856894.1500000001</v>
      </c>
      <c r="K259" s="36">
        <v>472667.28</v>
      </c>
    </row>
    <row r="260" spans="1:11" s="5" customFormat="1" ht="19.5">
      <c r="A260" s="11" t="s">
        <v>3</v>
      </c>
      <c r="B260" s="12"/>
      <c r="C260" s="30">
        <f>SUM(C258:C259)</f>
        <v>0</v>
      </c>
      <c r="D260" s="30">
        <f t="shared" ref="D260:K260" si="37">SUM(D258:D259)</f>
        <v>2010</v>
      </c>
      <c r="E260" s="30">
        <f t="shared" si="37"/>
        <v>492</v>
      </c>
      <c r="F260" s="37">
        <f t="shared" si="37"/>
        <v>0</v>
      </c>
      <c r="G260" s="37">
        <f t="shared" si="37"/>
        <v>2100611</v>
      </c>
      <c r="H260" s="37">
        <f t="shared" si="37"/>
        <v>523902</v>
      </c>
      <c r="I260" s="37">
        <f t="shared" si="37"/>
        <v>0</v>
      </c>
      <c r="J260" s="37">
        <f t="shared" si="37"/>
        <v>1971230.0300000003</v>
      </c>
      <c r="K260" s="37">
        <f t="shared" si="37"/>
        <v>492844.2</v>
      </c>
    </row>
    <row r="261" spans="1:11" s="5" customFormat="1" ht="18.75">
      <c r="A261" s="17">
        <v>55</v>
      </c>
      <c r="B261" s="16" t="s">
        <v>76</v>
      </c>
      <c r="C261" s="28"/>
      <c r="D261" s="28">
        <v>1771</v>
      </c>
      <c r="E261" s="28">
        <v>450</v>
      </c>
      <c r="F261" s="36"/>
      <c r="G261" s="36">
        <v>1686109.88</v>
      </c>
      <c r="H261" s="36">
        <v>431009.8</v>
      </c>
      <c r="I261" s="36"/>
      <c r="J261" s="36">
        <v>1589237.3299999998</v>
      </c>
      <c r="K261" s="36">
        <v>404537.94999999995</v>
      </c>
    </row>
    <row r="262" spans="1:11" s="2" customFormat="1" ht="19.5">
      <c r="A262" s="11" t="s">
        <v>3</v>
      </c>
      <c r="B262" s="12"/>
      <c r="C262" s="30">
        <f t="shared" ref="C262:K262" si="38">SUM(C261)</f>
        <v>0</v>
      </c>
      <c r="D262" s="30">
        <f t="shared" si="38"/>
        <v>1771</v>
      </c>
      <c r="E262" s="30">
        <f t="shared" si="38"/>
        <v>450</v>
      </c>
      <c r="F262" s="37">
        <f t="shared" si="38"/>
        <v>0</v>
      </c>
      <c r="G262" s="37">
        <f t="shared" si="38"/>
        <v>1686109.88</v>
      </c>
      <c r="H262" s="37">
        <f t="shared" si="38"/>
        <v>431009.8</v>
      </c>
      <c r="I262" s="37">
        <f t="shared" si="38"/>
        <v>0</v>
      </c>
      <c r="J262" s="37">
        <f t="shared" si="38"/>
        <v>1589237.3299999998</v>
      </c>
      <c r="K262" s="37">
        <f t="shared" si="38"/>
        <v>404537.94999999995</v>
      </c>
    </row>
    <row r="263" spans="1:11" s="5" customFormat="1" ht="37.5" customHeight="1">
      <c r="A263" s="17">
        <v>56</v>
      </c>
      <c r="B263" s="16" t="s">
        <v>70</v>
      </c>
      <c r="C263" s="28">
        <v>700</v>
      </c>
      <c r="D263" s="28"/>
      <c r="E263" s="28">
        <v>123</v>
      </c>
      <c r="F263" s="36">
        <v>871138</v>
      </c>
      <c r="G263" s="36"/>
      <c r="H263" s="36">
        <v>158739</v>
      </c>
      <c r="I263" s="36">
        <v>787170.6399999999</v>
      </c>
      <c r="J263" s="36"/>
      <c r="K263" s="36">
        <v>158540.48000000001</v>
      </c>
    </row>
    <row r="264" spans="1:11" s="2" customFormat="1" ht="19.5">
      <c r="A264" s="11" t="s">
        <v>3</v>
      </c>
      <c r="B264" s="12"/>
      <c r="C264" s="30">
        <f t="shared" ref="C264:K264" si="39">SUM(C263)</f>
        <v>700</v>
      </c>
      <c r="D264" s="30">
        <f t="shared" si="39"/>
        <v>0</v>
      </c>
      <c r="E264" s="30">
        <f t="shared" si="39"/>
        <v>123</v>
      </c>
      <c r="F264" s="37">
        <f t="shared" si="39"/>
        <v>871138</v>
      </c>
      <c r="G264" s="37">
        <f t="shared" si="39"/>
        <v>0</v>
      </c>
      <c r="H264" s="37">
        <f t="shared" si="39"/>
        <v>158739</v>
      </c>
      <c r="I264" s="37">
        <f t="shared" si="39"/>
        <v>787170.6399999999</v>
      </c>
      <c r="J264" s="37">
        <f t="shared" si="39"/>
        <v>0</v>
      </c>
      <c r="K264" s="37">
        <f t="shared" si="39"/>
        <v>158540.48000000001</v>
      </c>
    </row>
    <row r="265" spans="1:11" s="5" customFormat="1" ht="37.5">
      <c r="A265" s="61">
        <v>57</v>
      </c>
      <c r="B265" s="16" t="s">
        <v>28</v>
      </c>
      <c r="C265" s="28">
        <v>4394</v>
      </c>
      <c r="D265" s="28"/>
      <c r="E265" s="28">
        <v>770</v>
      </c>
      <c r="F265" s="36">
        <v>4394000</v>
      </c>
      <c r="G265" s="36"/>
      <c r="H265" s="36">
        <v>770000</v>
      </c>
      <c r="I265" s="36">
        <v>2768824.75</v>
      </c>
      <c r="J265" s="36"/>
      <c r="K265" s="36">
        <v>488616.14</v>
      </c>
    </row>
    <row r="266" spans="1:11" s="2" customFormat="1" ht="37.5" customHeight="1">
      <c r="A266" s="61"/>
      <c r="B266" s="16" t="s">
        <v>70</v>
      </c>
      <c r="C266" s="28">
        <v>1671</v>
      </c>
      <c r="D266" s="28"/>
      <c r="E266" s="28">
        <v>294</v>
      </c>
      <c r="F266" s="36">
        <v>1671000</v>
      </c>
      <c r="G266" s="36"/>
      <c r="H266" s="36">
        <v>294000</v>
      </c>
      <c r="I266" s="36">
        <v>1415165.79</v>
      </c>
      <c r="J266" s="36"/>
      <c r="K266" s="36">
        <v>249735.46000000002</v>
      </c>
    </row>
    <row r="267" spans="1:11" s="2" customFormat="1" ht="19.5">
      <c r="A267" s="11" t="s">
        <v>3</v>
      </c>
      <c r="B267" s="12"/>
      <c r="C267" s="30">
        <f t="shared" ref="C267:K267" si="40">SUM(C265:C266)</f>
        <v>6065</v>
      </c>
      <c r="D267" s="30">
        <f t="shared" si="40"/>
        <v>0</v>
      </c>
      <c r="E267" s="30">
        <f t="shared" si="40"/>
        <v>1064</v>
      </c>
      <c r="F267" s="37">
        <f t="shared" si="40"/>
        <v>6065000</v>
      </c>
      <c r="G267" s="37">
        <f t="shared" si="40"/>
        <v>0</v>
      </c>
      <c r="H267" s="37">
        <f t="shared" si="40"/>
        <v>1064000</v>
      </c>
      <c r="I267" s="37">
        <f t="shared" si="40"/>
        <v>4183990.54</v>
      </c>
      <c r="J267" s="37">
        <f t="shared" si="40"/>
        <v>0</v>
      </c>
      <c r="K267" s="37">
        <f t="shared" si="40"/>
        <v>738351.60000000009</v>
      </c>
    </row>
    <row r="268" spans="1:11" s="41" customFormat="1" ht="37.5" customHeight="1">
      <c r="A268" s="60">
        <v>58</v>
      </c>
      <c r="B268" s="16" t="s">
        <v>28</v>
      </c>
      <c r="C268" s="28"/>
      <c r="D268" s="28"/>
      <c r="E268" s="28"/>
      <c r="F268" s="36">
        <v>878265</v>
      </c>
      <c r="G268" s="36"/>
      <c r="H268" s="36">
        <v>154988</v>
      </c>
      <c r="I268" s="36">
        <v>876834.66</v>
      </c>
      <c r="J268" s="36"/>
      <c r="K268" s="36">
        <v>154735.54</v>
      </c>
    </row>
    <row r="269" spans="1:11" s="2" customFormat="1" ht="37.5">
      <c r="A269" s="56"/>
      <c r="B269" s="16" t="s">
        <v>55</v>
      </c>
      <c r="C269" s="28">
        <v>3559</v>
      </c>
      <c r="D269" s="28"/>
      <c r="E269" s="28">
        <v>665</v>
      </c>
      <c r="F269" s="36">
        <v>3711507</v>
      </c>
      <c r="G269" s="36"/>
      <c r="H269" s="36">
        <v>682711</v>
      </c>
      <c r="I269" s="36">
        <v>3474133.7600000007</v>
      </c>
      <c r="J269" s="36"/>
      <c r="K269" s="36">
        <v>648013.40000000014</v>
      </c>
    </row>
    <row r="270" spans="1:11" s="2" customFormat="1" ht="37.5">
      <c r="A270" s="56"/>
      <c r="B270" s="16" t="s">
        <v>54</v>
      </c>
      <c r="C270" s="28">
        <v>6455</v>
      </c>
      <c r="D270" s="28"/>
      <c r="E270" s="28">
        <v>1173</v>
      </c>
      <c r="F270" s="36">
        <v>13050362</v>
      </c>
      <c r="G270" s="36"/>
      <c r="H270" s="36">
        <v>2243807</v>
      </c>
      <c r="I270" s="36">
        <v>12322849.399999995</v>
      </c>
      <c r="J270" s="36"/>
      <c r="K270" s="36">
        <v>2238020.8199999994</v>
      </c>
    </row>
    <row r="271" spans="1:11" s="2" customFormat="1" ht="18.75">
      <c r="A271" s="56"/>
      <c r="B271" s="16" t="s">
        <v>25</v>
      </c>
      <c r="C271" s="28"/>
      <c r="D271" s="28">
        <v>2550</v>
      </c>
      <c r="E271" s="28">
        <v>450</v>
      </c>
      <c r="F271" s="36"/>
      <c r="G271" s="36">
        <v>906466</v>
      </c>
      <c r="H271" s="36">
        <v>159967</v>
      </c>
      <c r="I271" s="36"/>
      <c r="J271" s="36">
        <v>896110.80999999994</v>
      </c>
      <c r="K271" s="36">
        <v>158137.25</v>
      </c>
    </row>
    <row r="272" spans="1:11" s="2" customFormat="1" ht="18.75">
      <c r="A272" s="57"/>
      <c r="B272" s="16" t="s">
        <v>76</v>
      </c>
      <c r="C272" s="28"/>
      <c r="D272" s="28">
        <v>1006</v>
      </c>
      <c r="E272" s="28">
        <v>255</v>
      </c>
      <c r="F272" s="36"/>
      <c r="G272" s="36">
        <v>1006000</v>
      </c>
      <c r="H272" s="36">
        <v>255000</v>
      </c>
      <c r="I272" s="36"/>
      <c r="J272" s="36">
        <v>978167.77999999991</v>
      </c>
      <c r="K272" s="36">
        <v>248988.87</v>
      </c>
    </row>
    <row r="273" spans="1:11" s="2" customFormat="1" ht="19.5">
      <c r="A273" s="11" t="s">
        <v>3</v>
      </c>
      <c r="B273" s="12"/>
      <c r="C273" s="30">
        <f>SUM(C268:C272)</f>
        <v>10014</v>
      </c>
      <c r="D273" s="30">
        <f t="shared" ref="D273:K273" si="41">SUM(D268:D272)</f>
        <v>3556</v>
      </c>
      <c r="E273" s="30">
        <f t="shared" si="41"/>
        <v>2543</v>
      </c>
      <c r="F273" s="37">
        <f t="shared" si="41"/>
        <v>17640134</v>
      </c>
      <c r="G273" s="37">
        <f t="shared" si="41"/>
        <v>1912466</v>
      </c>
      <c r="H273" s="37">
        <f t="shared" si="41"/>
        <v>3496473</v>
      </c>
      <c r="I273" s="37">
        <f t="shared" si="41"/>
        <v>16673817.819999997</v>
      </c>
      <c r="J273" s="37">
        <f t="shared" si="41"/>
        <v>1874278.5899999999</v>
      </c>
      <c r="K273" s="37">
        <f t="shared" si="41"/>
        <v>3447895.88</v>
      </c>
    </row>
    <row r="274" spans="1:11" s="2" customFormat="1" ht="37.5" customHeight="1">
      <c r="A274" s="25">
        <v>61</v>
      </c>
      <c r="B274" s="16" t="s">
        <v>27</v>
      </c>
      <c r="C274" s="28">
        <v>1081</v>
      </c>
      <c r="D274" s="28"/>
      <c r="E274" s="28"/>
      <c r="F274" s="36">
        <v>1158184</v>
      </c>
      <c r="G274" s="36"/>
      <c r="H274" s="36"/>
      <c r="I274" s="36">
        <v>283052.83</v>
      </c>
      <c r="J274" s="36"/>
      <c r="K274" s="36"/>
    </row>
    <row r="275" spans="1:11" s="2" customFormat="1" ht="19.5">
      <c r="A275" s="11" t="s">
        <v>3</v>
      </c>
      <c r="B275" s="12"/>
      <c r="C275" s="30">
        <f t="shared" ref="C275:K275" si="42">SUM(C274)</f>
        <v>1081</v>
      </c>
      <c r="D275" s="30">
        <f t="shared" si="42"/>
        <v>0</v>
      </c>
      <c r="E275" s="30">
        <f t="shared" si="42"/>
        <v>0</v>
      </c>
      <c r="F275" s="37">
        <f t="shared" si="42"/>
        <v>1158184</v>
      </c>
      <c r="G275" s="37">
        <f t="shared" si="42"/>
        <v>0</v>
      </c>
      <c r="H275" s="37">
        <f t="shared" si="42"/>
        <v>0</v>
      </c>
      <c r="I275" s="37">
        <f t="shared" si="42"/>
        <v>283052.83</v>
      </c>
      <c r="J275" s="37">
        <f t="shared" si="42"/>
        <v>0</v>
      </c>
      <c r="K275" s="37">
        <f t="shared" si="42"/>
        <v>0</v>
      </c>
    </row>
    <row r="276" spans="1:11" s="5" customFormat="1" ht="37.5" customHeight="1">
      <c r="A276" s="60">
        <v>62</v>
      </c>
      <c r="B276" s="16" t="s">
        <v>26</v>
      </c>
      <c r="C276" s="28">
        <v>250992</v>
      </c>
      <c r="D276" s="28">
        <v>5100</v>
      </c>
      <c r="E276" s="28">
        <v>89280</v>
      </c>
      <c r="F276" s="36">
        <v>264333280</v>
      </c>
      <c r="G276" s="36">
        <v>5850000</v>
      </c>
      <c r="H276" s="36">
        <v>96018602</v>
      </c>
      <c r="I276" s="36">
        <v>234609248.85000002</v>
      </c>
      <c r="J276" s="36">
        <v>5704084.3099999996</v>
      </c>
      <c r="K276" s="36">
        <v>72581338.939999983</v>
      </c>
    </row>
    <row r="277" spans="1:11" s="5" customFormat="1" ht="18.75">
      <c r="A277" s="57"/>
      <c r="B277" s="16" t="s">
        <v>76</v>
      </c>
      <c r="C277" s="28"/>
      <c r="D277" s="28">
        <v>6764</v>
      </c>
      <c r="E277" s="28">
        <v>2898</v>
      </c>
      <c r="F277" s="36"/>
      <c r="G277" s="36">
        <v>6764000</v>
      </c>
      <c r="H277" s="36">
        <v>2898000</v>
      </c>
      <c r="I277" s="36"/>
      <c r="J277" s="36">
        <v>6735597.080000001</v>
      </c>
      <c r="K277" s="36">
        <v>2886683.87</v>
      </c>
    </row>
    <row r="278" spans="1:11" s="2" customFormat="1" ht="19.5">
      <c r="A278" s="11" t="s">
        <v>3</v>
      </c>
      <c r="B278" s="12"/>
      <c r="C278" s="30">
        <f>SUM(C276:C277)</f>
        <v>250992</v>
      </c>
      <c r="D278" s="30">
        <f t="shared" ref="D278:K278" si="43">SUM(D276:D277)</f>
        <v>11864</v>
      </c>
      <c r="E278" s="30">
        <f t="shared" si="43"/>
        <v>92178</v>
      </c>
      <c r="F278" s="37">
        <f t="shared" si="43"/>
        <v>264333280</v>
      </c>
      <c r="G278" s="37">
        <f t="shared" si="43"/>
        <v>12614000</v>
      </c>
      <c r="H278" s="37">
        <f t="shared" si="43"/>
        <v>98916602</v>
      </c>
      <c r="I278" s="37">
        <f t="shared" si="43"/>
        <v>234609248.85000002</v>
      </c>
      <c r="J278" s="37">
        <f t="shared" si="43"/>
        <v>12439681.390000001</v>
      </c>
      <c r="K278" s="37">
        <f t="shared" si="43"/>
        <v>75468022.809999987</v>
      </c>
    </row>
    <row r="279" spans="1:11" s="2" customFormat="1" ht="37.5">
      <c r="A279" s="25">
        <v>63</v>
      </c>
      <c r="B279" s="16" t="s">
        <v>55</v>
      </c>
      <c r="C279" s="28">
        <v>714</v>
      </c>
      <c r="D279" s="28"/>
      <c r="E279" s="28">
        <v>133</v>
      </c>
      <c r="F279" s="36"/>
      <c r="G279" s="36"/>
      <c r="H279" s="36"/>
      <c r="I279" s="36"/>
      <c r="J279" s="36"/>
      <c r="K279" s="36"/>
    </row>
    <row r="280" spans="1:11" s="2" customFormat="1" ht="19.5">
      <c r="A280" s="11" t="s">
        <v>3</v>
      </c>
      <c r="B280" s="12"/>
      <c r="C280" s="30">
        <f t="shared" ref="C280:K280" si="44">SUM(C279)</f>
        <v>714</v>
      </c>
      <c r="D280" s="30">
        <f t="shared" si="44"/>
        <v>0</v>
      </c>
      <c r="E280" s="30">
        <f t="shared" si="44"/>
        <v>133</v>
      </c>
      <c r="F280" s="37">
        <f t="shared" si="44"/>
        <v>0</v>
      </c>
      <c r="G280" s="37">
        <f t="shared" si="44"/>
        <v>0</v>
      </c>
      <c r="H280" s="37">
        <f t="shared" si="44"/>
        <v>0</v>
      </c>
      <c r="I280" s="37">
        <f t="shared" si="44"/>
        <v>0</v>
      </c>
      <c r="J280" s="37">
        <f t="shared" si="44"/>
        <v>0</v>
      </c>
      <c r="K280" s="37">
        <f t="shared" si="44"/>
        <v>0</v>
      </c>
    </row>
    <row r="281" spans="1:11" s="2" customFormat="1" ht="37.5">
      <c r="A281" s="60">
        <v>64</v>
      </c>
      <c r="B281" s="16" t="s">
        <v>54</v>
      </c>
      <c r="C281" s="28">
        <v>1957</v>
      </c>
      <c r="D281" s="28"/>
      <c r="E281" s="28">
        <v>354</v>
      </c>
      <c r="F281" s="36">
        <v>6184115</v>
      </c>
      <c r="G281" s="36"/>
      <c r="H281" s="36">
        <v>1130706</v>
      </c>
      <c r="I281" s="36">
        <v>6157413.7300000004</v>
      </c>
      <c r="J281" s="36"/>
      <c r="K281" s="36">
        <v>1118238.5100000002</v>
      </c>
    </row>
    <row r="282" spans="1:11" s="2" customFormat="1" ht="37.5">
      <c r="A282" s="57"/>
      <c r="B282" s="16" t="s">
        <v>38</v>
      </c>
      <c r="C282" s="28">
        <v>6735</v>
      </c>
      <c r="D282" s="28"/>
      <c r="E282" s="28"/>
      <c r="F282" s="36">
        <v>28615317</v>
      </c>
      <c r="G282" s="36"/>
      <c r="H282" s="36"/>
      <c r="I282" s="36">
        <v>22753919.620000001</v>
      </c>
      <c r="J282" s="36"/>
      <c r="K282" s="36"/>
    </row>
    <row r="283" spans="1:11" s="5" customFormat="1" ht="19.5">
      <c r="A283" s="11" t="s">
        <v>3</v>
      </c>
      <c r="B283" s="12"/>
      <c r="C283" s="30">
        <f t="shared" ref="C283:K283" si="45">SUM(C281:C282)</f>
        <v>8692</v>
      </c>
      <c r="D283" s="30">
        <f t="shared" si="45"/>
        <v>0</v>
      </c>
      <c r="E283" s="30">
        <f t="shared" si="45"/>
        <v>354</v>
      </c>
      <c r="F283" s="37">
        <f t="shared" si="45"/>
        <v>34799432</v>
      </c>
      <c r="G283" s="37">
        <f t="shared" si="45"/>
        <v>0</v>
      </c>
      <c r="H283" s="37">
        <f t="shared" si="45"/>
        <v>1130706</v>
      </c>
      <c r="I283" s="37">
        <f t="shared" si="45"/>
        <v>28911333.350000001</v>
      </c>
      <c r="J283" s="37">
        <f t="shared" si="45"/>
        <v>0</v>
      </c>
      <c r="K283" s="37">
        <f t="shared" si="45"/>
        <v>1118238.5100000002</v>
      </c>
    </row>
    <row r="284" spans="1:11" s="2" customFormat="1" ht="37.5">
      <c r="A284" s="25">
        <v>66</v>
      </c>
      <c r="B284" s="16" t="s">
        <v>55</v>
      </c>
      <c r="C284" s="28">
        <v>780</v>
      </c>
      <c r="D284" s="28"/>
      <c r="E284" s="28">
        <v>147</v>
      </c>
      <c r="F284" s="36">
        <v>2648370</v>
      </c>
      <c r="G284" s="36"/>
      <c r="H284" s="36">
        <v>498392</v>
      </c>
      <c r="I284" s="36">
        <v>2522326.0100000002</v>
      </c>
      <c r="J284" s="36"/>
      <c r="K284" s="36">
        <v>474378.45</v>
      </c>
    </row>
    <row r="285" spans="1:11" s="2" customFormat="1" ht="19.5">
      <c r="A285" s="11" t="s">
        <v>3</v>
      </c>
      <c r="B285" s="12"/>
      <c r="C285" s="30">
        <f t="shared" ref="C285:K285" si="46">SUM(C284)</f>
        <v>780</v>
      </c>
      <c r="D285" s="30">
        <f t="shared" si="46"/>
        <v>0</v>
      </c>
      <c r="E285" s="30">
        <f t="shared" si="46"/>
        <v>147</v>
      </c>
      <c r="F285" s="37">
        <f t="shared" si="46"/>
        <v>2648370</v>
      </c>
      <c r="G285" s="37">
        <f t="shared" si="46"/>
        <v>0</v>
      </c>
      <c r="H285" s="37">
        <f t="shared" si="46"/>
        <v>498392</v>
      </c>
      <c r="I285" s="37">
        <f t="shared" si="46"/>
        <v>2522326.0100000002</v>
      </c>
      <c r="J285" s="37">
        <f t="shared" si="46"/>
        <v>0</v>
      </c>
      <c r="K285" s="37">
        <f t="shared" si="46"/>
        <v>474378.45</v>
      </c>
    </row>
    <row r="286" spans="1:11" s="2" customFormat="1" ht="37.5" customHeight="1">
      <c r="A286" s="17">
        <v>68</v>
      </c>
      <c r="B286" s="16" t="s">
        <v>70</v>
      </c>
      <c r="C286" s="28">
        <v>294</v>
      </c>
      <c r="D286" s="28"/>
      <c r="E286" s="28">
        <v>52</v>
      </c>
      <c r="F286" s="36">
        <v>294000</v>
      </c>
      <c r="G286" s="36"/>
      <c r="H286" s="36">
        <v>23000</v>
      </c>
      <c r="I286" s="36">
        <v>122873.32999999999</v>
      </c>
      <c r="J286" s="36"/>
      <c r="K286" s="36">
        <v>21206.519999999997</v>
      </c>
    </row>
    <row r="287" spans="1:11" s="2" customFormat="1" ht="19.5">
      <c r="A287" s="11" t="s">
        <v>3</v>
      </c>
      <c r="B287" s="12"/>
      <c r="C287" s="30">
        <f t="shared" ref="C287:K287" si="47">SUM(C286)</f>
        <v>294</v>
      </c>
      <c r="D287" s="30">
        <f t="shared" si="47"/>
        <v>0</v>
      </c>
      <c r="E287" s="30">
        <f t="shared" si="47"/>
        <v>52</v>
      </c>
      <c r="F287" s="37">
        <f t="shared" si="47"/>
        <v>294000</v>
      </c>
      <c r="G287" s="37">
        <f t="shared" si="47"/>
        <v>0</v>
      </c>
      <c r="H287" s="37">
        <f t="shared" si="47"/>
        <v>23000</v>
      </c>
      <c r="I287" s="37">
        <f t="shared" si="47"/>
        <v>122873.32999999999</v>
      </c>
      <c r="J287" s="37">
        <f t="shared" si="47"/>
        <v>0</v>
      </c>
      <c r="K287" s="37">
        <f t="shared" si="47"/>
        <v>21206.519999999997</v>
      </c>
    </row>
    <row r="288" spans="1:11" s="2" customFormat="1" ht="37.5">
      <c r="A288" s="60">
        <v>71</v>
      </c>
      <c r="B288" s="16" t="s">
        <v>28</v>
      </c>
      <c r="C288" s="28">
        <v>32597</v>
      </c>
      <c r="D288" s="28"/>
      <c r="E288" s="28">
        <v>5751</v>
      </c>
      <c r="F288" s="36">
        <v>48897450</v>
      </c>
      <c r="G288" s="36"/>
      <c r="H288" s="36">
        <v>8104716.0499999998</v>
      </c>
      <c r="I288" s="36">
        <v>45866342.289999999</v>
      </c>
      <c r="J288" s="36"/>
      <c r="K288" s="36">
        <v>8094067.9199999999</v>
      </c>
    </row>
    <row r="289" spans="1:11" s="2" customFormat="1" ht="37.5">
      <c r="A289" s="56"/>
      <c r="B289" s="16" t="s">
        <v>55</v>
      </c>
      <c r="C289" s="28">
        <v>81</v>
      </c>
      <c r="D289" s="28"/>
      <c r="E289" s="28">
        <v>15</v>
      </c>
      <c r="F289" s="36">
        <v>81000</v>
      </c>
      <c r="G289" s="36"/>
      <c r="H289" s="36">
        <v>10716</v>
      </c>
      <c r="I289" s="36">
        <v>56518.64</v>
      </c>
      <c r="J289" s="36"/>
      <c r="K289" s="36">
        <v>10542.66</v>
      </c>
    </row>
    <row r="290" spans="1:11" s="2" customFormat="1" ht="18.75">
      <c r="A290" s="57"/>
      <c r="B290" s="16" t="s">
        <v>76</v>
      </c>
      <c r="C290" s="28"/>
      <c r="D290" s="28">
        <v>3533</v>
      </c>
      <c r="E290" s="28">
        <v>899</v>
      </c>
      <c r="F290" s="36"/>
      <c r="G290" s="36">
        <v>3003704.81</v>
      </c>
      <c r="H290" s="36">
        <v>764611.19</v>
      </c>
      <c r="I290" s="36"/>
      <c r="J290" s="36">
        <v>3002174.61</v>
      </c>
      <c r="K290" s="36">
        <v>764222.34000000008</v>
      </c>
    </row>
    <row r="291" spans="1:11" s="5" customFormat="1" ht="19.5">
      <c r="A291" s="11" t="s">
        <v>3</v>
      </c>
      <c r="B291" s="12"/>
      <c r="C291" s="30">
        <f t="shared" ref="C291:K291" si="48">SUM(C288:C290)</f>
        <v>32678</v>
      </c>
      <c r="D291" s="30">
        <f t="shared" si="48"/>
        <v>3533</v>
      </c>
      <c r="E291" s="30">
        <f t="shared" si="48"/>
        <v>6665</v>
      </c>
      <c r="F291" s="37">
        <f t="shared" si="48"/>
        <v>48978450</v>
      </c>
      <c r="G291" s="37">
        <f t="shared" si="48"/>
        <v>3003704.81</v>
      </c>
      <c r="H291" s="37">
        <f t="shared" si="48"/>
        <v>8880043.2400000002</v>
      </c>
      <c r="I291" s="37">
        <f t="shared" si="48"/>
        <v>45922860.93</v>
      </c>
      <c r="J291" s="37">
        <f t="shared" si="48"/>
        <v>3002174.61</v>
      </c>
      <c r="K291" s="37">
        <f t="shared" si="48"/>
        <v>8868832.9199999999</v>
      </c>
    </row>
    <row r="292" spans="1:11" s="41" customFormat="1" ht="37.5">
      <c r="A292" s="60">
        <v>75</v>
      </c>
      <c r="B292" s="16" t="s">
        <v>55</v>
      </c>
      <c r="C292" s="28"/>
      <c r="D292" s="28"/>
      <c r="E292" s="28"/>
      <c r="F292" s="36">
        <v>522249</v>
      </c>
      <c r="G292" s="36"/>
      <c r="H292" s="36">
        <v>97410</v>
      </c>
      <c r="I292" s="36">
        <v>397899.79000000004</v>
      </c>
      <c r="J292" s="36"/>
      <c r="K292" s="36">
        <v>74216.88</v>
      </c>
    </row>
    <row r="293" spans="1:11" s="5" customFormat="1" ht="18.75">
      <c r="A293" s="57"/>
      <c r="B293" s="16" t="s">
        <v>58</v>
      </c>
      <c r="C293" s="28">
        <v>0</v>
      </c>
      <c r="D293" s="28">
        <v>0</v>
      </c>
      <c r="E293" s="28">
        <v>0</v>
      </c>
      <c r="F293" s="36"/>
      <c r="G293" s="36">
        <v>325999</v>
      </c>
      <c r="H293" s="36">
        <v>189593</v>
      </c>
      <c r="I293" s="36"/>
      <c r="J293" s="36">
        <v>302983.25000000006</v>
      </c>
      <c r="K293" s="36">
        <v>173181.02000000002</v>
      </c>
    </row>
    <row r="294" spans="1:11" s="5" customFormat="1" ht="19.5">
      <c r="A294" s="11" t="s">
        <v>3</v>
      </c>
      <c r="B294" s="12"/>
      <c r="C294" s="30">
        <f>SUM(C292:C293)</f>
        <v>0</v>
      </c>
      <c r="D294" s="30">
        <f t="shared" ref="D294:K294" si="49">SUM(D292:D293)</f>
        <v>0</v>
      </c>
      <c r="E294" s="30">
        <f t="shared" si="49"/>
        <v>0</v>
      </c>
      <c r="F294" s="37">
        <f t="shared" si="49"/>
        <v>522249</v>
      </c>
      <c r="G294" s="37">
        <f t="shared" si="49"/>
        <v>325999</v>
      </c>
      <c r="H294" s="37">
        <f t="shared" si="49"/>
        <v>287003</v>
      </c>
      <c r="I294" s="37">
        <f t="shared" si="49"/>
        <v>397899.79000000004</v>
      </c>
      <c r="J294" s="37">
        <f t="shared" si="49"/>
        <v>302983.25000000006</v>
      </c>
      <c r="K294" s="37">
        <f t="shared" si="49"/>
        <v>247397.90000000002</v>
      </c>
    </row>
    <row r="295" spans="1:11" s="5" customFormat="1" ht="37.5">
      <c r="A295" s="17">
        <v>76</v>
      </c>
      <c r="B295" s="16" t="s">
        <v>54</v>
      </c>
      <c r="C295" s="28">
        <v>21318</v>
      </c>
      <c r="D295" s="28">
        <v>14067</v>
      </c>
      <c r="E295" s="28">
        <v>6436</v>
      </c>
      <c r="F295" s="36">
        <v>21318000</v>
      </c>
      <c r="G295" s="36">
        <v>14662301.68</v>
      </c>
      <c r="H295" s="36">
        <v>3013322.43</v>
      </c>
      <c r="I295" s="36">
        <v>1322569.6900000002</v>
      </c>
      <c r="J295" s="36">
        <v>13913172.779999999</v>
      </c>
      <c r="K295" s="36">
        <v>2767171.22</v>
      </c>
    </row>
    <row r="296" spans="1:11" s="5" customFormat="1" ht="19.5">
      <c r="A296" s="11" t="s">
        <v>3</v>
      </c>
      <c r="B296" s="12"/>
      <c r="C296" s="30">
        <f t="shared" ref="C296:K296" si="50">SUM(C295)</f>
        <v>21318</v>
      </c>
      <c r="D296" s="30">
        <f t="shared" si="50"/>
        <v>14067</v>
      </c>
      <c r="E296" s="30">
        <f t="shared" si="50"/>
        <v>6436</v>
      </c>
      <c r="F296" s="37">
        <f t="shared" si="50"/>
        <v>21318000</v>
      </c>
      <c r="G296" s="37">
        <f t="shared" si="50"/>
        <v>14662301.68</v>
      </c>
      <c r="H296" s="37">
        <f t="shared" si="50"/>
        <v>3013322.43</v>
      </c>
      <c r="I296" s="37">
        <f t="shared" si="50"/>
        <v>1322569.6900000002</v>
      </c>
      <c r="J296" s="37">
        <f t="shared" si="50"/>
        <v>13913172.779999999</v>
      </c>
      <c r="K296" s="37">
        <f t="shared" si="50"/>
        <v>2767171.22</v>
      </c>
    </row>
    <row r="297" spans="1:11" s="2" customFormat="1" ht="37.5">
      <c r="A297" s="17">
        <v>88</v>
      </c>
      <c r="B297" s="16" t="s">
        <v>55</v>
      </c>
      <c r="C297" s="28">
        <v>5312</v>
      </c>
      <c r="D297" s="28"/>
      <c r="E297" s="28">
        <v>1063</v>
      </c>
      <c r="F297" s="36">
        <v>6094057</v>
      </c>
      <c r="G297" s="36"/>
      <c r="H297" s="36">
        <v>1063000</v>
      </c>
      <c r="I297" s="36">
        <v>4754087.1500000004</v>
      </c>
      <c r="J297" s="36"/>
      <c r="K297" s="36">
        <v>886738.51</v>
      </c>
    </row>
    <row r="298" spans="1:11" s="2" customFormat="1" ht="19.5">
      <c r="A298" s="11" t="s">
        <v>3</v>
      </c>
      <c r="B298" s="12"/>
      <c r="C298" s="30">
        <f t="shared" ref="C298:K298" si="51">SUM(C297:C297)</f>
        <v>5312</v>
      </c>
      <c r="D298" s="30">
        <f t="shared" si="51"/>
        <v>0</v>
      </c>
      <c r="E298" s="30">
        <f t="shared" si="51"/>
        <v>1063</v>
      </c>
      <c r="F298" s="37">
        <f t="shared" si="51"/>
        <v>6094057</v>
      </c>
      <c r="G298" s="37">
        <f t="shared" si="51"/>
        <v>0</v>
      </c>
      <c r="H298" s="37">
        <f t="shared" si="51"/>
        <v>1063000</v>
      </c>
      <c r="I298" s="37">
        <f t="shared" si="51"/>
        <v>4754087.1500000004</v>
      </c>
      <c r="J298" s="37">
        <f t="shared" si="51"/>
        <v>0</v>
      </c>
      <c r="K298" s="37">
        <f t="shared" si="51"/>
        <v>886738.51</v>
      </c>
    </row>
    <row r="299" spans="1:11" s="2" customFormat="1" ht="37.5">
      <c r="A299" s="75" t="s">
        <v>9</v>
      </c>
      <c r="B299" s="16" t="s">
        <v>28</v>
      </c>
      <c r="C299" s="28"/>
      <c r="D299" s="28">
        <v>667</v>
      </c>
      <c r="E299" s="28">
        <v>117</v>
      </c>
      <c r="F299" s="36">
        <v>6460561</v>
      </c>
      <c r="G299" s="36">
        <v>384338</v>
      </c>
      <c r="H299" s="36">
        <v>1207573</v>
      </c>
      <c r="I299" s="36">
        <v>6460561</v>
      </c>
      <c r="J299" s="36">
        <v>347845.02</v>
      </c>
      <c r="K299" s="36">
        <v>1201486.3799999999</v>
      </c>
    </row>
    <row r="300" spans="1:11" s="2" customFormat="1" ht="18.75">
      <c r="A300" s="75"/>
      <c r="B300" s="16" t="s">
        <v>40</v>
      </c>
      <c r="C300" s="28"/>
      <c r="D300" s="28">
        <v>240</v>
      </c>
      <c r="E300" s="28">
        <v>1122</v>
      </c>
      <c r="F300" s="36"/>
      <c r="G300" s="36">
        <v>240000</v>
      </c>
      <c r="H300" s="36">
        <v>991600</v>
      </c>
      <c r="I300" s="36"/>
      <c r="J300" s="36">
        <v>132827.99000000002</v>
      </c>
      <c r="K300" s="36">
        <v>847410.79000000015</v>
      </c>
    </row>
    <row r="301" spans="1:11" s="2" customFormat="1" ht="18.75">
      <c r="A301" s="75"/>
      <c r="B301" s="16" t="s">
        <v>26</v>
      </c>
      <c r="C301" s="28"/>
      <c r="D301" s="28">
        <v>214</v>
      </c>
      <c r="E301" s="28">
        <v>71</v>
      </c>
      <c r="F301" s="36"/>
      <c r="G301" s="36">
        <v>211500</v>
      </c>
      <c r="H301" s="36">
        <v>70500</v>
      </c>
      <c r="I301" s="36"/>
      <c r="J301" s="36">
        <v>209591.11</v>
      </c>
      <c r="K301" s="36">
        <v>69864.38</v>
      </c>
    </row>
    <row r="302" spans="1:11" s="2" customFormat="1" ht="18.75">
      <c r="A302" s="75"/>
      <c r="B302" s="16" t="s">
        <v>58</v>
      </c>
      <c r="C302" s="28"/>
      <c r="D302" s="28">
        <v>16600</v>
      </c>
      <c r="E302" s="28">
        <v>9490</v>
      </c>
      <c r="F302" s="36"/>
      <c r="G302" s="36">
        <v>16312752</v>
      </c>
      <c r="H302" s="36">
        <v>9325248</v>
      </c>
      <c r="I302" s="36"/>
      <c r="J302" s="36">
        <v>16197993.17</v>
      </c>
      <c r="K302" s="36">
        <v>9259275.4100000001</v>
      </c>
    </row>
    <row r="303" spans="1:11" s="2" customFormat="1" ht="18.75">
      <c r="A303" s="75"/>
      <c r="B303" s="16" t="s">
        <v>76</v>
      </c>
      <c r="C303" s="28"/>
      <c r="D303" s="28">
        <v>2374</v>
      </c>
      <c r="E303" s="28">
        <v>544</v>
      </c>
      <c r="F303" s="36"/>
      <c r="G303" s="36">
        <v>1616000</v>
      </c>
      <c r="H303" s="36">
        <v>410000</v>
      </c>
      <c r="I303" s="36"/>
      <c r="J303" s="36">
        <v>1533248.99</v>
      </c>
      <c r="K303" s="36">
        <v>390125.19999999995</v>
      </c>
    </row>
    <row r="304" spans="1:11" s="2" customFormat="1" ht="19.5">
      <c r="A304" s="11" t="s">
        <v>3</v>
      </c>
      <c r="B304" s="12"/>
      <c r="C304" s="30">
        <f t="shared" ref="C304:K304" si="52">SUM(C299:C303)</f>
        <v>0</v>
      </c>
      <c r="D304" s="30">
        <f t="shared" si="52"/>
        <v>20095</v>
      </c>
      <c r="E304" s="30">
        <f t="shared" si="52"/>
        <v>11344</v>
      </c>
      <c r="F304" s="37">
        <f t="shared" si="52"/>
        <v>6460561</v>
      </c>
      <c r="G304" s="37">
        <f t="shared" si="52"/>
        <v>18764590</v>
      </c>
      <c r="H304" s="37">
        <f t="shared" si="52"/>
        <v>12004921</v>
      </c>
      <c r="I304" s="37">
        <f t="shared" si="52"/>
        <v>6460561</v>
      </c>
      <c r="J304" s="37">
        <f t="shared" si="52"/>
        <v>18421506.279999997</v>
      </c>
      <c r="K304" s="37">
        <f t="shared" si="52"/>
        <v>11768162.16</v>
      </c>
    </row>
    <row r="305" spans="1:11" s="2" customFormat="1" ht="37.5">
      <c r="A305" s="62" t="s">
        <v>10</v>
      </c>
      <c r="B305" s="16" t="s">
        <v>28</v>
      </c>
      <c r="C305" s="28"/>
      <c r="D305" s="28">
        <v>229</v>
      </c>
      <c r="E305" s="28">
        <v>40</v>
      </c>
      <c r="F305" s="36">
        <v>5688984</v>
      </c>
      <c r="G305" s="36">
        <v>229000</v>
      </c>
      <c r="H305" s="36">
        <v>1043939</v>
      </c>
      <c r="I305" s="36">
        <v>5688983.7000000002</v>
      </c>
      <c r="J305" s="36">
        <v>214969.34</v>
      </c>
      <c r="K305" s="36">
        <v>1041875.3600000002</v>
      </c>
    </row>
    <row r="306" spans="1:11" s="2" customFormat="1" ht="18.75">
      <c r="A306" s="58"/>
      <c r="B306" s="16" t="s">
        <v>26</v>
      </c>
      <c r="C306" s="28"/>
      <c r="D306" s="28">
        <v>210</v>
      </c>
      <c r="E306" s="28">
        <v>70</v>
      </c>
      <c r="F306" s="36"/>
      <c r="G306" s="36">
        <v>210000</v>
      </c>
      <c r="H306" s="36">
        <v>70000</v>
      </c>
      <c r="I306" s="36"/>
      <c r="J306" s="36">
        <v>37776.42</v>
      </c>
      <c r="K306" s="36">
        <v>12592.23</v>
      </c>
    </row>
    <row r="307" spans="1:11" s="2" customFormat="1" ht="37.5">
      <c r="A307" s="58"/>
      <c r="B307" s="16" t="s">
        <v>30</v>
      </c>
      <c r="C307" s="28"/>
      <c r="D307" s="28"/>
      <c r="E307" s="28"/>
      <c r="F307" s="36"/>
      <c r="G307" s="36"/>
      <c r="H307" s="36">
        <v>12450</v>
      </c>
      <c r="I307" s="36"/>
      <c r="J307" s="36"/>
      <c r="K307" s="36">
        <v>12449.57</v>
      </c>
    </row>
    <row r="308" spans="1:11" s="2" customFormat="1" ht="18.75">
      <c r="A308" s="58"/>
      <c r="B308" s="16" t="s">
        <v>58</v>
      </c>
      <c r="C308" s="28"/>
      <c r="D308" s="28">
        <v>4270</v>
      </c>
      <c r="E308" s="28">
        <v>2440</v>
      </c>
      <c r="F308" s="36"/>
      <c r="G308" s="36">
        <v>4270000</v>
      </c>
      <c r="H308" s="36">
        <v>2440000</v>
      </c>
      <c r="I308" s="36"/>
      <c r="J308" s="36">
        <v>4110132.3600000003</v>
      </c>
      <c r="K308" s="36">
        <v>2349292.9300000002</v>
      </c>
    </row>
    <row r="309" spans="1:11" s="2" customFormat="1" ht="18.75">
      <c r="A309" s="59"/>
      <c r="B309" s="16" t="s">
        <v>76</v>
      </c>
      <c r="C309" s="28"/>
      <c r="D309" s="28">
        <v>758</v>
      </c>
      <c r="E309" s="28">
        <v>134</v>
      </c>
      <c r="F309" s="36"/>
      <c r="G309" s="36">
        <v>758000</v>
      </c>
      <c r="H309" s="36">
        <v>134000</v>
      </c>
      <c r="I309" s="36"/>
      <c r="J309" s="36"/>
      <c r="K309" s="36"/>
    </row>
    <row r="310" spans="1:11" s="2" customFormat="1" ht="19.5">
      <c r="A310" s="11" t="s">
        <v>3</v>
      </c>
      <c r="B310" s="12"/>
      <c r="C310" s="30">
        <f>SUM(C305:C309)</f>
        <v>0</v>
      </c>
      <c r="D310" s="30">
        <f t="shared" ref="D310:K310" si="53">SUM(D305:D309)</f>
        <v>5467</v>
      </c>
      <c r="E310" s="30">
        <f t="shared" si="53"/>
        <v>2684</v>
      </c>
      <c r="F310" s="37">
        <f t="shared" si="53"/>
        <v>5688984</v>
      </c>
      <c r="G310" s="37">
        <f t="shared" si="53"/>
        <v>5467000</v>
      </c>
      <c r="H310" s="37">
        <f t="shared" si="53"/>
        <v>3700389</v>
      </c>
      <c r="I310" s="37">
        <f t="shared" si="53"/>
        <v>5688983.7000000002</v>
      </c>
      <c r="J310" s="37">
        <f t="shared" si="53"/>
        <v>4362878.12</v>
      </c>
      <c r="K310" s="37">
        <f t="shared" si="53"/>
        <v>3416210.0900000008</v>
      </c>
    </row>
    <row r="311" spans="1:11" s="2" customFormat="1" ht="37.5">
      <c r="A311" s="75" t="s">
        <v>11</v>
      </c>
      <c r="B311" s="16" t="s">
        <v>28</v>
      </c>
      <c r="C311" s="28">
        <v>2375</v>
      </c>
      <c r="D311" s="28">
        <v>513</v>
      </c>
      <c r="E311" s="28">
        <v>509</v>
      </c>
      <c r="F311" s="36">
        <v>2375000</v>
      </c>
      <c r="G311" s="36">
        <v>486648</v>
      </c>
      <c r="H311" s="36">
        <v>352956.06</v>
      </c>
      <c r="I311" s="36">
        <v>1513408.29</v>
      </c>
      <c r="J311" s="36">
        <v>486633.33</v>
      </c>
      <c r="K311" s="36">
        <v>352949.66</v>
      </c>
    </row>
    <row r="312" spans="1:11" s="2" customFormat="1" ht="37.5">
      <c r="A312" s="75"/>
      <c r="B312" s="16" t="s">
        <v>32</v>
      </c>
      <c r="C312" s="28"/>
      <c r="D312" s="28"/>
      <c r="E312" s="28">
        <v>1860</v>
      </c>
      <c r="F312" s="36"/>
      <c r="G312" s="36"/>
      <c r="H312" s="36">
        <v>2266414.27</v>
      </c>
      <c r="I312" s="36"/>
      <c r="J312" s="36"/>
      <c r="K312" s="36">
        <v>2195806.0300000003</v>
      </c>
    </row>
    <row r="313" spans="1:11" s="2" customFormat="1" ht="18.75">
      <c r="A313" s="75"/>
      <c r="B313" s="16" t="s">
        <v>26</v>
      </c>
      <c r="C313" s="28"/>
      <c r="D313" s="28">
        <v>75</v>
      </c>
      <c r="E313" s="28">
        <v>25</v>
      </c>
      <c r="F313" s="36"/>
      <c r="G313" s="36">
        <v>344168.03</v>
      </c>
      <c r="H313" s="36">
        <v>114722.68</v>
      </c>
      <c r="I313" s="36"/>
      <c r="J313" s="36">
        <v>328492.31</v>
      </c>
      <c r="K313" s="36">
        <v>109497.43</v>
      </c>
    </row>
    <row r="314" spans="1:11" s="2" customFormat="1" ht="18.75">
      <c r="A314" s="75"/>
      <c r="B314" s="16" t="s">
        <v>58</v>
      </c>
      <c r="C314" s="28"/>
      <c r="D314" s="28">
        <v>49491</v>
      </c>
      <c r="E314" s="28">
        <v>28290</v>
      </c>
      <c r="F314" s="36"/>
      <c r="G314" s="36">
        <v>36108398.890000001</v>
      </c>
      <c r="H314" s="36">
        <v>20640079.699999999</v>
      </c>
      <c r="I314" s="36"/>
      <c r="J314" s="36">
        <v>32812961.120000005</v>
      </c>
      <c r="K314" s="36">
        <v>18755426.530000001</v>
      </c>
    </row>
    <row r="315" spans="1:11" s="5" customFormat="1" ht="18.75">
      <c r="A315" s="75"/>
      <c r="B315" s="16" t="s">
        <v>76</v>
      </c>
      <c r="C315" s="28"/>
      <c r="D315" s="28">
        <v>758</v>
      </c>
      <c r="E315" s="28">
        <v>134</v>
      </c>
      <c r="F315" s="36"/>
      <c r="G315" s="36"/>
      <c r="H315" s="36"/>
      <c r="I315" s="36"/>
      <c r="J315" s="36"/>
      <c r="K315" s="36"/>
    </row>
    <row r="316" spans="1:11" s="2" customFormat="1" ht="19.5">
      <c r="A316" s="11" t="s">
        <v>3</v>
      </c>
      <c r="B316" s="12"/>
      <c r="C316" s="30">
        <f t="shared" ref="C316:K316" si="54">SUM(C311:C315)</f>
        <v>2375</v>
      </c>
      <c r="D316" s="30">
        <f t="shared" si="54"/>
        <v>50837</v>
      </c>
      <c r="E316" s="30">
        <f t="shared" si="54"/>
        <v>30818</v>
      </c>
      <c r="F316" s="37">
        <f t="shared" si="54"/>
        <v>2375000</v>
      </c>
      <c r="G316" s="37">
        <f t="shared" si="54"/>
        <v>36939214.920000002</v>
      </c>
      <c r="H316" s="37">
        <f t="shared" si="54"/>
        <v>23374172.710000001</v>
      </c>
      <c r="I316" s="37">
        <f t="shared" si="54"/>
        <v>1513408.29</v>
      </c>
      <c r="J316" s="37">
        <f t="shared" si="54"/>
        <v>33628086.760000005</v>
      </c>
      <c r="K316" s="37">
        <f t="shared" si="54"/>
        <v>21413679.650000002</v>
      </c>
    </row>
    <row r="317" spans="1:11" s="2" customFormat="1" ht="37.5">
      <c r="A317" s="75" t="s">
        <v>12</v>
      </c>
      <c r="B317" s="16" t="s">
        <v>28</v>
      </c>
      <c r="C317" s="28"/>
      <c r="D317" s="28">
        <v>345</v>
      </c>
      <c r="E317" s="28">
        <v>61</v>
      </c>
      <c r="F317" s="36">
        <v>3894906</v>
      </c>
      <c r="G317" s="36">
        <v>250713</v>
      </c>
      <c r="H317" s="36">
        <v>731836</v>
      </c>
      <c r="I317" s="36">
        <v>3894905.7</v>
      </c>
      <c r="J317" s="36">
        <v>249504.93</v>
      </c>
      <c r="K317" s="36">
        <v>731366.91000000015</v>
      </c>
    </row>
    <row r="318" spans="1:11" s="2" customFormat="1" ht="18.75">
      <c r="A318" s="75"/>
      <c r="B318" s="16" t="s">
        <v>40</v>
      </c>
      <c r="C318" s="28"/>
      <c r="D318" s="28">
        <v>384</v>
      </c>
      <c r="E318" s="28">
        <v>466</v>
      </c>
      <c r="F318" s="36"/>
      <c r="G318" s="36">
        <v>408880</v>
      </c>
      <c r="H318" s="36">
        <v>484647</v>
      </c>
      <c r="I318" s="36"/>
      <c r="J318" s="36">
        <v>358878.32</v>
      </c>
      <c r="K318" s="36">
        <v>340507.28000000009</v>
      </c>
    </row>
    <row r="319" spans="1:11" s="2" customFormat="1" ht="18.75">
      <c r="A319" s="75"/>
      <c r="B319" s="16" t="s">
        <v>47</v>
      </c>
      <c r="C319" s="28"/>
      <c r="D319" s="28"/>
      <c r="E319" s="28"/>
      <c r="F319" s="36"/>
      <c r="G319" s="36"/>
      <c r="H319" s="36">
        <v>342146</v>
      </c>
      <c r="I319" s="36"/>
      <c r="J319" s="36"/>
      <c r="K319" s="36">
        <v>309578.07</v>
      </c>
    </row>
    <row r="320" spans="1:11" s="2" customFormat="1" ht="18.75">
      <c r="A320" s="75"/>
      <c r="B320" s="16" t="s">
        <v>26</v>
      </c>
      <c r="C320" s="28"/>
      <c r="D320" s="28"/>
      <c r="E320" s="28"/>
      <c r="F320" s="36"/>
      <c r="G320" s="36">
        <v>349188</v>
      </c>
      <c r="H320" s="36">
        <v>116396</v>
      </c>
      <c r="I320" s="36"/>
      <c r="J320" s="36">
        <v>345897.68</v>
      </c>
      <c r="K320" s="36">
        <v>115299.18</v>
      </c>
    </row>
    <row r="321" spans="1:11" s="2" customFormat="1" ht="18.75">
      <c r="A321" s="75"/>
      <c r="B321" s="16" t="s">
        <v>58</v>
      </c>
      <c r="C321" s="28"/>
      <c r="D321" s="28">
        <v>5170</v>
      </c>
      <c r="E321" s="28">
        <v>2955</v>
      </c>
      <c r="F321" s="36"/>
      <c r="G321" s="36">
        <v>5745158</v>
      </c>
      <c r="H321" s="36">
        <v>3284517</v>
      </c>
      <c r="I321" s="36"/>
      <c r="J321" s="36">
        <v>5681706.7699999996</v>
      </c>
      <c r="K321" s="36">
        <v>3248688.52</v>
      </c>
    </row>
    <row r="322" spans="1:11" s="5" customFormat="1" ht="18.75">
      <c r="A322" s="75"/>
      <c r="B322" s="16" t="s">
        <v>76</v>
      </c>
      <c r="C322" s="28"/>
      <c r="D322" s="28">
        <v>1572</v>
      </c>
      <c r="E322" s="28">
        <v>343</v>
      </c>
      <c r="F322" s="36"/>
      <c r="G322" s="36">
        <v>814900</v>
      </c>
      <c r="H322" s="36">
        <v>208100</v>
      </c>
      <c r="I322" s="36"/>
      <c r="J322" s="36">
        <v>798726.77</v>
      </c>
      <c r="K322" s="36">
        <v>203314.03999999998</v>
      </c>
    </row>
    <row r="323" spans="1:11" s="5" customFormat="1" ht="19.5">
      <c r="A323" s="11" t="s">
        <v>3</v>
      </c>
      <c r="B323" s="12"/>
      <c r="C323" s="30">
        <f t="shared" ref="C323:K323" si="55">SUM(C317:C322)</f>
        <v>0</v>
      </c>
      <c r="D323" s="30">
        <f t="shared" si="55"/>
        <v>7471</v>
      </c>
      <c r="E323" s="30">
        <f t="shared" si="55"/>
        <v>3825</v>
      </c>
      <c r="F323" s="37">
        <f t="shared" si="55"/>
        <v>3894906</v>
      </c>
      <c r="G323" s="37">
        <f t="shared" si="55"/>
        <v>7568839</v>
      </c>
      <c r="H323" s="37">
        <f t="shared" si="55"/>
        <v>5167642</v>
      </c>
      <c r="I323" s="37">
        <f t="shared" si="55"/>
        <v>3894905.7</v>
      </c>
      <c r="J323" s="37">
        <f t="shared" si="55"/>
        <v>7434714.4699999988</v>
      </c>
      <c r="K323" s="37">
        <f t="shared" si="55"/>
        <v>4948754</v>
      </c>
    </row>
    <row r="324" spans="1:11" s="2" customFormat="1" ht="37.5">
      <c r="A324" s="75" t="s">
        <v>13</v>
      </c>
      <c r="B324" s="16" t="s">
        <v>28</v>
      </c>
      <c r="C324" s="28">
        <v>821</v>
      </c>
      <c r="D324" s="28">
        <v>788</v>
      </c>
      <c r="E324" s="28">
        <v>285</v>
      </c>
      <c r="F324" s="36">
        <v>5447578</v>
      </c>
      <c r="G324" s="36">
        <v>788000</v>
      </c>
      <c r="H324" s="36">
        <v>1100339</v>
      </c>
      <c r="I324" s="36">
        <v>5447577.75</v>
      </c>
      <c r="J324" s="36">
        <v>776924.82000000007</v>
      </c>
      <c r="K324" s="36">
        <v>1095671.19</v>
      </c>
    </row>
    <row r="325" spans="1:11" s="2" customFormat="1" ht="18.75">
      <c r="A325" s="75"/>
      <c r="B325" s="16" t="s">
        <v>26</v>
      </c>
      <c r="C325" s="28"/>
      <c r="D325" s="28">
        <v>210</v>
      </c>
      <c r="E325" s="28">
        <v>70</v>
      </c>
      <c r="F325" s="36"/>
      <c r="G325" s="36">
        <v>63000</v>
      </c>
      <c r="H325" s="36">
        <v>21000</v>
      </c>
      <c r="I325" s="36"/>
      <c r="J325" s="36">
        <v>62276.88</v>
      </c>
      <c r="K325" s="36">
        <v>20758.41</v>
      </c>
    </row>
    <row r="326" spans="1:11" s="2" customFormat="1" ht="37.5">
      <c r="A326" s="75"/>
      <c r="B326" s="16" t="s">
        <v>31</v>
      </c>
      <c r="C326" s="28"/>
      <c r="D326" s="28"/>
      <c r="E326" s="28"/>
      <c r="F326" s="36"/>
      <c r="G326" s="36"/>
      <c r="H326" s="36">
        <v>285330</v>
      </c>
      <c r="I326" s="36"/>
      <c r="J326" s="36"/>
      <c r="K326" s="36">
        <v>223922</v>
      </c>
    </row>
    <row r="327" spans="1:11" s="2" customFormat="1" ht="18.75">
      <c r="A327" s="75"/>
      <c r="B327" s="16" t="s">
        <v>58</v>
      </c>
      <c r="C327" s="28"/>
      <c r="D327" s="28">
        <v>7631</v>
      </c>
      <c r="E327" s="28">
        <v>4364</v>
      </c>
      <c r="F327" s="36"/>
      <c r="G327" s="36">
        <v>4283424</v>
      </c>
      <c r="H327" s="36">
        <v>2449483</v>
      </c>
      <c r="I327" s="36"/>
      <c r="J327" s="36">
        <v>4110243.75</v>
      </c>
      <c r="K327" s="36">
        <v>2349898.3499999996</v>
      </c>
    </row>
    <row r="328" spans="1:11" s="2" customFormat="1" ht="18.75">
      <c r="A328" s="75"/>
      <c r="B328" s="16" t="s">
        <v>76</v>
      </c>
      <c r="C328" s="28"/>
      <c r="D328" s="28">
        <v>758</v>
      </c>
      <c r="E328" s="28">
        <v>134</v>
      </c>
      <c r="F328" s="36"/>
      <c r="G328" s="36"/>
      <c r="H328" s="36"/>
      <c r="I328" s="36"/>
      <c r="J328" s="36"/>
      <c r="K328" s="36"/>
    </row>
    <row r="329" spans="1:11" s="2" customFormat="1" ht="19.5">
      <c r="A329" s="11" t="s">
        <v>3</v>
      </c>
      <c r="B329" s="12"/>
      <c r="C329" s="30">
        <f t="shared" ref="C329:K329" si="56">SUM(C324:C328)</f>
        <v>821</v>
      </c>
      <c r="D329" s="30">
        <f t="shared" si="56"/>
        <v>9387</v>
      </c>
      <c r="E329" s="30">
        <f t="shared" si="56"/>
        <v>4853</v>
      </c>
      <c r="F329" s="37">
        <f t="shared" si="56"/>
        <v>5447578</v>
      </c>
      <c r="G329" s="37">
        <f t="shared" si="56"/>
        <v>5134424</v>
      </c>
      <c r="H329" s="37">
        <f t="shared" si="56"/>
        <v>3856152</v>
      </c>
      <c r="I329" s="37">
        <f t="shared" si="56"/>
        <v>5447577.75</v>
      </c>
      <c r="J329" s="37">
        <f t="shared" si="56"/>
        <v>4949445.45</v>
      </c>
      <c r="K329" s="37">
        <f t="shared" si="56"/>
        <v>3690249.9499999993</v>
      </c>
    </row>
    <row r="330" spans="1:11" s="2" customFormat="1" ht="37.5">
      <c r="A330" s="75" t="s">
        <v>14</v>
      </c>
      <c r="B330" s="16" t="s">
        <v>28</v>
      </c>
      <c r="C330" s="28"/>
      <c r="D330" s="28">
        <v>834</v>
      </c>
      <c r="E330" s="28">
        <v>147</v>
      </c>
      <c r="F330" s="36">
        <v>2166590</v>
      </c>
      <c r="G330" s="36">
        <v>834000</v>
      </c>
      <c r="H330" s="36">
        <v>529340</v>
      </c>
      <c r="I330" s="36">
        <v>2166589.65</v>
      </c>
      <c r="J330" s="36">
        <v>520081.44</v>
      </c>
      <c r="K330" s="36">
        <v>474180.21999999991</v>
      </c>
    </row>
    <row r="331" spans="1:11" s="5" customFormat="1" ht="18.75">
      <c r="A331" s="75"/>
      <c r="B331" s="16" t="s">
        <v>40</v>
      </c>
      <c r="C331" s="28"/>
      <c r="D331" s="28">
        <v>64</v>
      </c>
      <c r="E331" s="28">
        <v>416</v>
      </c>
      <c r="F331" s="36"/>
      <c r="G331" s="36">
        <v>64000</v>
      </c>
      <c r="H331" s="36">
        <v>884001.72</v>
      </c>
      <c r="I331" s="36"/>
      <c r="J331" s="36">
        <v>60892.09</v>
      </c>
      <c r="K331" s="36">
        <v>855940.37</v>
      </c>
    </row>
    <row r="332" spans="1:11" s="2" customFormat="1" ht="37.5">
      <c r="A332" s="75"/>
      <c r="B332" s="16" t="s">
        <v>41</v>
      </c>
      <c r="C332" s="28">
        <v>378</v>
      </c>
      <c r="D332" s="28"/>
      <c r="E332" s="28">
        <v>3266</v>
      </c>
      <c r="F332" s="36">
        <v>5872857</v>
      </c>
      <c r="G332" s="36"/>
      <c r="H332" s="36">
        <v>7351968.2999999998</v>
      </c>
      <c r="I332" s="36">
        <v>5870769.6400000006</v>
      </c>
      <c r="J332" s="36"/>
      <c r="K332" s="36">
        <v>7304037.5</v>
      </c>
    </row>
    <row r="333" spans="1:11" s="2" customFormat="1" ht="18.75">
      <c r="A333" s="75"/>
      <c r="B333" s="16" t="s">
        <v>26</v>
      </c>
      <c r="C333" s="28"/>
      <c r="D333" s="28">
        <v>377</v>
      </c>
      <c r="E333" s="28">
        <v>126</v>
      </c>
      <c r="F333" s="36"/>
      <c r="G333" s="36"/>
      <c r="H333" s="36"/>
      <c r="I333" s="36"/>
      <c r="J333" s="36"/>
      <c r="K333" s="36"/>
    </row>
    <row r="334" spans="1:11" s="2" customFormat="1" ht="18.75">
      <c r="A334" s="75"/>
      <c r="B334" s="16" t="s">
        <v>58</v>
      </c>
      <c r="C334" s="28"/>
      <c r="D334" s="28">
        <v>27121</v>
      </c>
      <c r="E334" s="28">
        <v>15506</v>
      </c>
      <c r="F334" s="36"/>
      <c r="G334" s="36">
        <v>13190725.51</v>
      </c>
      <c r="H334" s="36">
        <v>7542197.6899999995</v>
      </c>
      <c r="I334" s="36"/>
      <c r="J334" s="36">
        <v>12955371.539999999</v>
      </c>
      <c r="K334" s="36">
        <v>7405494.8699999992</v>
      </c>
    </row>
    <row r="335" spans="1:11" s="2" customFormat="1" ht="18.75">
      <c r="A335" s="75"/>
      <c r="B335" s="16" t="s">
        <v>76</v>
      </c>
      <c r="C335" s="28"/>
      <c r="D335" s="28">
        <v>1495</v>
      </c>
      <c r="E335" s="28">
        <v>322</v>
      </c>
      <c r="F335" s="36"/>
      <c r="G335" s="36">
        <v>737000</v>
      </c>
      <c r="H335" s="36">
        <v>188000</v>
      </c>
      <c r="I335" s="36"/>
      <c r="J335" s="36">
        <v>724405.09</v>
      </c>
      <c r="K335" s="36">
        <v>184395.67</v>
      </c>
    </row>
    <row r="336" spans="1:11" s="2" customFormat="1" ht="19.5">
      <c r="A336" s="11" t="s">
        <v>3</v>
      </c>
      <c r="B336" s="12"/>
      <c r="C336" s="30">
        <f t="shared" ref="C336:K336" si="57">SUM(C330:C335)</f>
        <v>378</v>
      </c>
      <c r="D336" s="30">
        <f t="shared" si="57"/>
        <v>29891</v>
      </c>
      <c r="E336" s="30">
        <f t="shared" si="57"/>
        <v>19783</v>
      </c>
      <c r="F336" s="37">
        <f t="shared" si="57"/>
        <v>8039447</v>
      </c>
      <c r="G336" s="37">
        <f t="shared" si="57"/>
        <v>14825725.51</v>
      </c>
      <c r="H336" s="37">
        <f t="shared" si="57"/>
        <v>16495507.709999999</v>
      </c>
      <c r="I336" s="37">
        <f t="shared" si="57"/>
        <v>8037359.290000001</v>
      </c>
      <c r="J336" s="37">
        <f t="shared" si="57"/>
        <v>14260750.159999998</v>
      </c>
      <c r="K336" s="37">
        <f t="shared" si="57"/>
        <v>16224048.629999999</v>
      </c>
    </row>
    <row r="337" spans="1:11" s="2" customFormat="1" ht="37.5">
      <c r="A337" s="62" t="s">
        <v>15</v>
      </c>
      <c r="B337" s="16" t="s">
        <v>28</v>
      </c>
      <c r="C337" s="28"/>
      <c r="D337" s="28">
        <v>1824</v>
      </c>
      <c r="E337" s="28">
        <v>325</v>
      </c>
      <c r="F337" s="36">
        <v>26495319</v>
      </c>
      <c r="G337" s="36">
        <v>1824000</v>
      </c>
      <c r="H337" s="36">
        <v>3200771</v>
      </c>
      <c r="I337" s="36">
        <v>16301692.140000001</v>
      </c>
      <c r="J337" s="36">
        <v>1000805.18</v>
      </c>
      <c r="K337" s="36">
        <v>3053382.2299999995</v>
      </c>
    </row>
    <row r="338" spans="1:11" s="2" customFormat="1" ht="18.75">
      <c r="A338" s="58"/>
      <c r="B338" s="16" t="s">
        <v>26</v>
      </c>
      <c r="C338" s="28"/>
      <c r="D338" s="28">
        <v>337</v>
      </c>
      <c r="E338" s="28">
        <v>113</v>
      </c>
      <c r="F338" s="36"/>
      <c r="G338" s="36"/>
      <c r="H338" s="36"/>
      <c r="I338" s="36"/>
      <c r="J338" s="36"/>
      <c r="K338" s="36"/>
    </row>
    <row r="339" spans="1:11" s="2" customFormat="1" ht="18.75">
      <c r="A339" s="58"/>
      <c r="B339" s="16" t="s">
        <v>58</v>
      </c>
      <c r="C339" s="28"/>
      <c r="D339" s="28">
        <v>16591</v>
      </c>
      <c r="E339" s="28">
        <v>9482</v>
      </c>
      <c r="F339" s="36"/>
      <c r="G339" s="36">
        <v>9984336.0600000005</v>
      </c>
      <c r="H339" s="36">
        <v>5706036.3499999996</v>
      </c>
      <c r="I339" s="36"/>
      <c r="J339" s="36">
        <v>9845570.3499999996</v>
      </c>
      <c r="K339" s="36">
        <v>5626718.7599999998</v>
      </c>
    </row>
    <row r="340" spans="1:11" s="2" customFormat="1" ht="18.75">
      <c r="A340" s="59"/>
      <c r="B340" s="16" t="s">
        <v>76</v>
      </c>
      <c r="C340" s="28"/>
      <c r="D340" s="28">
        <v>758</v>
      </c>
      <c r="E340" s="28">
        <v>134</v>
      </c>
      <c r="F340" s="36"/>
      <c r="G340" s="36"/>
      <c r="H340" s="36"/>
      <c r="I340" s="36"/>
      <c r="J340" s="36"/>
      <c r="K340" s="36"/>
    </row>
    <row r="341" spans="1:11" s="5" customFormat="1" ht="19.5">
      <c r="A341" s="11" t="s">
        <v>3</v>
      </c>
      <c r="B341" s="12"/>
      <c r="C341" s="30">
        <f>SUM(C337:C340)</f>
        <v>0</v>
      </c>
      <c r="D341" s="30">
        <f t="shared" ref="D341:K341" si="58">SUM(D337:D340)</f>
        <v>19510</v>
      </c>
      <c r="E341" s="30">
        <f t="shared" si="58"/>
        <v>10054</v>
      </c>
      <c r="F341" s="37">
        <f t="shared" si="58"/>
        <v>26495319</v>
      </c>
      <c r="G341" s="37">
        <f t="shared" si="58"/>
        <v>11808336.060000001</v>
      </c>
      <c r="H341" s="37">
        <f t="shared" si="58"/>
        <v>8906807.3499999996</v>
      </c>
      <c r="I341" s="37">
        <f t="shared" si="58"/>
        <v>16301692.140000001</v>
      </c>
      <c r="J341" s="37">
        <f t="shared" si="58"/>
        <v>10846375.529999999</v>
      </c>
      <c r="K341" s="37">
        <f t="shared" si="58"/>
        <v>8680100.9899999984</v>
      </c>
    </row>
    <row r="342" spans="1:11" s="2" customFormat="1" ht="37.5">
      <c r="A342" s="61" t="s">
        <v>16</v>
      </c>
      <c r="B342" s="16" t="s">
        <v>28</v>
      </c>
      <c r="C342" s="28"/>
      <c r="D342" s="28">
        <v>640</v>
      </c>
      <c r="E342" s="28">
        <v>112</v>
      </c>
      <c r="F342" s="36">
        <v>289290</v>
      </c>
      <c r="G342" s="36">
        <v>640000</v>
      </c>
      <c r="H342" s="36">
        <v>163052</v>
      </c>
      <c r="I342" s="36">
        <v>289289.84999999998</v>
      </c>
      <c r="J342" s="36">
        <v>624979.85</v>
      </c>
      <c r="K342" s="36">
        <v>161342.28999999998</v>
      </c>
    </row>
    <row r="343" spans="1:11" s="2" customFormat="1" ht="18.75">
      <c r="A343" s="61"/>
      <c r="B343" s="16" t="s">
        <v>40</v>
      </c>
      <c r="C343" s="28"/>
      <c r="D343" s="28">
        <v>103</v>
      </c>
      <c r="E343" s="28">
        <v>401</v>
      </c>
      <c r="F343" s="36"/>
      <c r="G343" s="36">
        <v>103000</v>
      </c>
      <c r="H343" s="36">
        <v>342495.22</v>
      </c>
      <c r="I343" s="36"/>
      <c r="J343" s="36">
        <v>17901.87</v>
      </c>
      <c r="K343" s="36">
        <v>327653.59000000003</v>
      </c>
    </row>
    <row r="344" spans="1:11" s="2" customFormat="1" ht="18.75">
      <c r="A344" s="61"/>
      <c r="B344" s="16" t="s">
        <v>26</v>
      </c>
      <c r="C344" s="28"/>
      <c r="D344" s="28">
        <v>375</v>
      </c>
      <c r="E344" s="28">
        <v>125</v>
      </c>
      <c r="F344" s="36"/>
      <c r="G344" s="36">
        <v>375000</v>
      </c>
      <c r="H344" s="36">
        <v>125000</v>
      </c>
      <c r="I344" s="36"/>
      <c r="J344" s="36">
        <v>289132.19</v>
      </c>
      <c r="K344" s="36">
        <v>96377.48</v>
      </c>
    </row>
    <row r="345" spans="1:11" s="2" customFormat="1" ht="18.75">
      <c r="A345" s="61"/>
      <c r="B345" s="16" t="s">
        <v>58</v>
      </c>
      <c r="C345" s="28"/>
      <c r="D345" s="28">
        <v>5491</v>
      </c>
      <c r="E345" s="28">
        <v>3139</v>
      </c>
      <c r="F345" s="36"/>
      <c r="G345" s="36">
        <v>3364890.7</v>
      </c>
      <c r="H345" s="36">
        <v>1924109.3</v>
      </c>
      <c r="I345" s="36"/>
      <c r="J345" s="36">
        <v>3071174.94</v>
      </c>
      <c r="K345" s="36">
        <v>1755439.9</v>
      </c>
    </row>
    <row r="346" spans="1:11" s="2" customFormat="1" ht="18.75">
      <c r="A346" s="61"/>
      <c r="B346" s="16" t="s">
        <v>76</v>
      </c>
      <c r="C346" s="28"/>
      <c r="D346" s="28">
        <v>1385</v>
      </c>
      <c r="E346" s="28">
        <v>293</v>
      </c>
      <c r="F346" s="36"/>
      <c r="G346" s="36">
        <v>627000</v>
      </c>
      <c r="H346" s="36">
        <v>159000</v>
      </c>
      <c r="I346" s="36"/>
      <c r="J346" s="36">
        <v>576471.43000000005</v>
      </c>
      <c r="K346" s="36">
        <v>146739.47</v>
      </c>
    </row>
    <row r="347" spans="1:11" s="2" customFormat="1" ht="19.5">
      <c r="A347" s="11" t="s">
        <v>3</v>
      </c>
      <c r="B347" s="12"/>
      <c r="C347" s="30">
        <f t="shared" ref="C347:K347" si="59">SUM(C342:C346)</f>
        <v>0</v>
      </c>
      <c r="D347" s="30">
        <f t="shared" si="59"/>
        <v>7994</v>
      </c>
      <c r="E347" s="30">
        <f t="shared" si="59"/>
        <v>4070</v>
      </c>
      <c r="F347" s="37">
        <f t="shared" si="59"/>
        <v>289290</v>
      </c>
      <c r="G347" s="37">
        <f t="shared" si="59"/>
        <v>5109890.7</v>
      </c>
      <c r="H347" s="37">
        <f t="shared" si="59"/>
        <v>2713656.52</v>
      </c>
      <c r="I347" s="37">
        <f t="shared" si="59"/>
        <v>289289.84999999998</v>
      </c>
      <c r="J347" s="37">
        <f t="shared" si="59"/>
        <v>4579660.2799999993</v>
      </c>
      <c r="K347" s="37">
        <f t="shared" si="59"/>
        <v>2487552.73</v>
      </c>
    </row>
    <row r="348" spans="1:11" s="2" customFormat="1" ht="37.5">
      <c r="A348" s="75" t="s">
        <v>17</v>
      </c>
      <c r="B348" s="16" t="s">
        <v>28</v>
      </c>
      <c r="C348" s="28"/>
      <c r="D348" s="28">
        <v>600</v>
      </c>
      <c r="E348" s="28">
        <v>105</v>
      </c>
      <c r="F348" s="36">
        <v>5399694</v>
      </c>
      <c r="G348" s="36">
        <v>582500</v>
      </c>
      <c r="H348" s="36">
        <v>1056688.0000000002</v>
      </c>
      <c r="I348" s="36">
        <v>5399693.8499999996</v>
      </c>
      <c r="J348" s="36">
        <v>579568.38</v>
      </c>
      <c r="K348" s="36">
        <v>1055146.6500000001</v>
      </c>
    </row>
    <row r="349" spans="1:11" s="2" customFormat="1" ht="18.75">
      <c r="A349" s="75"/>
      <c r="B349" s="16" t="s">
        <v>40</v>
      </c>
      <c r="C349" s="28"/>
      <c r="D349" s="28">
        <v>76</v>
      </c>
      <c r="E349" s="28">
        <v>424</v>
      </c>
      <c r="F349" s="36"/>
      <c r="G349" s="36">
        <v>76000</v>
      </c>
      <c r="H349" s="36">
        <v>339416.52999999997</v>
      </c>
      <c r="I349" s="36"/>
      <c r="J349" s="36">
        <v>57033.31</v>
      </c>
      <c r="K349" s="36">
        <v>335481.17000000004</v>
      </c>
    </row>
    <row r="350" spans="1:11" s="5" customFormat="1" ht="37.5">
      <c r="A350" s="75"/>
      <c r="B350" s="16" t="s">
        <v>36</v>
      </c>
      <c r="C350" s="28">
        <v>2000</v>
      </c>
      <c r="D350" s="28"/>
      <c r="E350" s="28">
        <v>353</v>
      </c>
      <c r="F350" s="36">
        <v>2000000</v>
      </c>
      <c r="G350" s="36"/>
      <c r="H350" s="36">
        <v>13500</v>
      </c>
      <c r="I350" s="36"/>
      <c r="J350" s="36"/>
      <c r="K350" s="36">
        <v>13428</v>
      </c>
    </row>
    <row r="351" spans="1:11" s="2" customFormat="1" ht="37.5" customHeight="1">
      <c r="A351" s="75"/>
      <c r="B351" s="16" t="s">
        <v>26</v>
      </c>
      <c r="C351" s="28">
        <v>439</v>
      </c>
      <c r="D351" s="28">
        <v>375</v>
      </c>
      <c r="E351" s="28">
        <v>174</v>
      </c>
      <c r="F351" s="36">
        <v>439000</v>
      </c>
      <c r="G351" s="36">
        <v>375000</v>
      </c>
      <c r="H351" s="36">
        <v>125000</v>
      </c>
      <c r="I351" s="36"/>
      <c r="J351" s="36">
        <v>362989.8</v>
      </c>
      <c r="K351" s="36">
        <v>120996.99</v>
      </c>
    </row>
    <row r="352" spans="1:11" s="2" customFormat="1" ht="18.75">
      <c r="A352" s="75"/>
      <c r="B352" s="16" t="s">
        <v>58</v>
      </c>
      <c r="C352" s="28"/>
      <c r="D352" s="28">
        <v>66897</v>
      </c>
      <c r="E352" s="28">
        <v>38238</v>
      </c>
      <c r="F352" s="36"/>
      <c r="G352" s="36">
        <v>53933071.710000001</v>
      </c>
      <c r="H352" s="36">
        <v>30828450.68</v>
      </c>
      <c r="I352" s="36"/>
      <c r="J352" s="36">
        <v>32312778.829999998</v>
      </c>
      <c r="K352" s="36">
        <v>18469528.25</v>
      </c>
    </row>
    <row r="353" spans="1:11" s="2" customFormat="1" ht="18.75">
      <c r="A353" s="75"/>
      <c r="B353" s="16" t="s">
        <v>76</v>
      </c>
      <c r="C353" s="28"/>
      <c r="D353" s="28">
        <v>1258</v>
      </c>
      <c r="E353" s="28">
        <v>260</v>
      </c>
      <c r="F353" s="36"/>
      <c r="G353" s="36">
        <v>500600</v>
      </c>
      <c r="H353" s="36">
        <v>127400</v>
      </c>
      <c r="I353" s="36"/>
      <c r="J353" s="36">
        <v>480199.9</v>
      </c>
      <c r="K353" s="36">
        <v>122233.58</v>
      </c>
    </row>
    <row r="354" spans="1:11" s="5" customFormat="1" ht="19.5">
      <c r="A354" s="11" t="s">
        <v>3</v>
      </c>
      <c r="B354" s="12"/>
      <c r="C354" s="30">
        <f t="shared" ref="C354:K354" si="60">SUM(C348:C353)</f>
        <v>2439</v>
      </c>
      <c r="D354" s="30">
        <f t="shared" si="60"/>
        <v>69206</v>
      </c>
      <c r="E354" s="30">
        <f t="shared" si="60"/>
        <v>39554</v>
      </c>
      <c r="F354" s="37">
        <f t="shared" si="60"/>
        <v>7838694</v>
      </c>
      <c r="G354" s="37">
        <f t="shared" si="60"/>
        <v>55467171.710000001</v>
      </c>
      <c r="H354" s="37">
        <f t="shared" si="60"/>
        <v>32490455.210000001</v>
      </c>
      <c r="I354" s="37">
        <f t="shared" si="60"/>
        <v>5399693.8499999996</v>
      </c>
      <c r="J354" s="37">
        <f t="shared" si="60"/>
        <v>33792570.219999999</v>
      </c>
      <c r="K354" s="37">
        <f t="shared" si="60"/>
        <v>20116814.639999997</v>
      </c>
    </row>
    <row r="355" spans="1:11" s="2" customFormat="1" ht="37.5">
      <c r="A355" s="75" t="s">
        <v>18</v>
      </c>
      <c r="B355" s="16" t="s">
        <v>28</v>
      </c>
      <c r="C355" s="28"/>
      <c r="D355" s="28">
        <v>399</v>
      </c>
      <c r="E355" s="28">
        <v>70</v>
      </c>
      <c r="F355" s="36">
        <v>4904280</v>
      </c>
      <c r="G355" s="36">
        <v>399000</v>
      </c>
      <c r="H355" s="36">
        <v>935460.91</v>
      </c>
      <c r="I355" s="36">
        <v>4904278.4400000004</v>
      </c>
      <c r="J355" s="36">
        <v>336941.57</v>
      </c>
      <c r="K355" s="36">
        <v>925027.4</v>
      </c>
    </row>
    <row r="356" spans="1:11" s="41" customFormat="1" ht="37.5">
      <c r="A356" s="75"/>
      <c r="B356" s="16" t="s">
        <v>54</v>
      </c>
      <c r="C356" s="28"/>
      <c r="D356" s="28"/>
      <c r="E356" s="28"/>
      <c r="F356" s="36">
        <v>225366</v>
      </c>
      <c r="G356" s="36"/>
      <c r="H356" s="36">
        <v>40930</v>
      </c>
      <c r="I356" s="36">
        <v>225365.45</v>
      </c>
      <c r="J356" s="36"/>
      <c r="K356" s="36">
        <v>40929.550000000003</v>
      </c>
    </row>
    <row r="357" spans="1:11" s="41" customFormat="1" ht="18.75">
      <c r="A357" s="75"/>
      <c r="B357" s="16" t="s">
        <v>48</v>
      </c>
      <c r="C357" s="28"/>
      <c r="D357" s="28"/>
      <c r="E357" s="28"/>
      <c r="F357" s="36"/>
      <c r="G357" s="36">
        <v>34342.74</v>
      </c>
      <c r="H357" s="36">
        <v>3815.86</v>
      </c>
      <c r="I357" s="36"/>
      <c r="J357" s="36">
        <v>34342.74</v>
      </c>
      <c r="K357" s="36">
        <v>3815.86</v>
      </c>
    </row>
    <row r="358" spans="1:11" s="2" customFormat="1" ht="18.75">
      <c r="A358" s="75"/>
      <c r="B358" s="16" t="s">
        <v>40</v>
      </c>
      <c r="C358" s="28"/>
      <c r="D358" s="28">
        <v>37</v>
      </c>
      <c r="E358" s="28">
        <v>6</v>
      </c>
      <c r="F358" s="36"/>
      <c r="G358" s="36">
        <v>37000</v>
      </c>
      <c r="H358" s="36">
        <v>15973</v>
      </c>
      <c r="I358" s="36"/>
      <c r="J358" s="36">
        <v>33532.799999999996</v>
      </c>
      <c r="K358" s="36">
        <v>15889.909999999998</v>
      </c>
    </row>
    <row r="359" spans="1:11" s="2" customFormat="1" ht="37.5">
      <c r="A359" s="75"/>
      <c r="B359" s="16" t="s">
        <v>35</v>
      </c>
      <c r="C359" s="28"/>
      <c r="D359" s="28"/>
      <c r="E359" s="28">
        <v>465</v>
      </c>
      <c r="F359" s="36"/>
      <c r="G359" s="36"/>
      <c r="H359" s="36">
        <v>1581230</v>
      </c>
      <c r="I359" s="36"/>
      <c r="J359" s="36"/>
      <c r="K359" s="36">
        <v>1541682.64</v>
      </c>
    </row>
    <row r="360" spans="1:11" s="2" customFormat="1" ht="18.75">
      <c r="A360" s="75"/>
      <c r="B360" s="16" t="s">
        <v>26</v>
      </c>
      <c r="C360" s="28">
        <v>108</v>
      </c>
      <c r="D360" s="28">
        <v>330</v>
      </c>
      <c r="E360" s="28">
        <v>126</v>
      </c>
      <c r="F360" s="36">
        <v>108000</v>
      </c>
      <c r="G360" s="36">
        <v>330000</v>
      </c>
      <c r="H360" s="36">
        <v>110000</v>
      </c>
      <c r="I360" s="36"/>
      <c r="J360" s="36">
        <v>329826.64</v>
      </c>
      <c r="K360" s="36">
        <v>109942.32</v>
      </c>
    </row>
    <row r="361" spans="1:11" s="2" customFormat="1" ht="18.75">
      <c r="A361" s="75"/>
      <c r="B361" s="16" t="s">
        <v>58</v>
      </c>
      <c r="C361" s="28"/>
      <c r="D361" s="28">
        <v>25182</v>
      </c>
      <c r="E361" s="28">
        <v>14361</v>
      </c>
      <c r="F361" s="36"/>
      <c r="G361" s="36">
        <v>30313557</v>
      </c>
      <c r="H361" s="36">
        <v>17294126</v>
      </c>
      <c r="I361" s="36"/>
      <c r="J361" s="36">
        <v>27358228.849999998</v>
      </c>
      <c r="K361" s="36">
        <v>15637576.950000001</v>
      </c>
    </row>
    <row r="362" spans="1:11" s="5" customFormat="1" ht="18.75">
      <c r="A362" s="75"/>
      <c r="B362" s="16" t="s">
        <v>76</v>
      </c>
      <c r="C362" s="28"/>
      <c r="D362" s="28">
        <v>1322</v>
      </c>
      <c r="E362" s="28">
        <v>279</v>
      </c>
      <c r="F362" s="36"/>
      <c r="G362" s="36">
        <v>564000</v>
      </c>
      <c r="H362" s="36">
        <v>145000</v>
      </c>
      <c r="I362" s="36"/>
      <c r="J362" s="36">
        <v>559921.91</v>
      </c>
      <c r="K362" s="36">
        <v>142527.29</v>
      </c>
    </row>
    <row r="363" spans="1:11" s="2" customFormat="1" ht="19.5">
      <c r="A363" s="11" t="s">
        <v>3</v>
      </c>
      <c r="B363" s="12"/>
      <c r="C363" s="30">
        <f t="shared" ref="C363:K363" si="61">SUM(C355:C362)</f>
        <v>108</v>
      </c>
      <c r="D363" s="30">
        <f t="shared" si="61"/>
        <v>27270</v>
      </c>
      <c r="E363" s="30">
        <f t="shared" si="61"/>
        <v>15307</v>
      </c>
      <c r="F363" s="37">
        <f t="shared" si="61"/>
        <v>5237646</v>
      </c>
      <c r="G363" s="37">
        <f t="shared" si="61"/>
        <v>31677899.739999998</v>
      </c>
      <c r="H363" s="37">
        <f t="shared" si="61"/>
        <v>20126535.77</v>
      </c>
      <c r="I363" s="37">
        <f t="shared" si="61"/>
        <v>5129643.8900000006</v>
      </c>
      <c r="J363" s="37">
        <f t="shared" si="61"/>
        <v>28652794.509999998</v>
      </c>
      <c r="K363" s="37">
        <f t="shared" si="61"/>
        <v>18417391.920000002</v>
      </c>
    </row>
    <row r="364" spans="1:11" s="5" customFormat="1" ht="37.5">
      <c r="A364" s="75" t="s">
        <v>19</v>
      </c>
      <c r="B364" s="16" t="s">
        <v>28</v>
      </c>
      <c r="C364" s="28"/>
      <c r="D364" s="28">
        <v>400</v>
      </c>
      <c r="E364" s="28">
        <v>71</v>
      </c>
      <c r="F364" s="36">
        <v>2874775</v>
      </c>
      <c r="G364" s="36">
        <v>400000</v>
      </c>
      <c r="H364" s="36">
        <v>578314</v>
      </c>
      <c r="I364" s="36">
        <v>2874773.71</v>
      </c>
      <c r="J364" s="36">
        <v>377813.13</v>
      </c>
      <c r="K364" s="36">
        <v>573698.69000000006</v>
      </c>
    </row>
    <row r="365" spans="1:11" s="2" customFormat="1" ht="18.75">
      <c r="A365" s="75"/>
      <c r="B365" s="16" t="s">
        <v>58</v>
      </c>
      <c r="C365" s="28"/>
      <c r="D365" s="28">
        <v>7592</v>
      </c>
      <c r="E365" s="28">
        <v>4340</v>
      </c>
      <c r="F365" s="36"/>
      <c r="G365" s="36">
        <v>6663509</v>
      </c>
      <c r="H365" s="36">
        <v>3808807</v>
      </c>
      <c r="I365" s="36"/>
      <c r="J365" s="36">
        <v>6318199.6599999992</v>
      </c>
      <c r="K365" s="36">
        <v>3611854.7700000005</v>
      </c>
    </row>
    <row r="366" spans="1:11" s="2" customFormat="1" ht="18.75">
      <c r="A366" s="75"/>
      <c r="B366" s="16" t="s">
        <v>76</v>
      </c>
      <c r="C366" s="28"/>
      <c r="D366" s="28">
        <v>1673</v>
      </c>
      <c r="E366" s="28">
        <v>365</v>
      </c>
      <c r="F366" s="36"/>
      <c r="G366" s="36">
        <v>1673000</v>
      </c>
      <c r="H366" s="36">
        <v>365000</v>
      </c>
      <c r="I366" s="36"/>
      <c r="J366" s="36">
        <v>758853.14999999991</v>
      </c>
      <c r="K366" s="36">
        <v>193164.35</v>
      </c>
    </row>
    <row r="367" spans="1:11" s="2" customFormat="1" ht="19.5">
      <c r="A367" s="52" t="s">
        <v>3</v>
      </c>
      <c r="B367" s="12"/>
      <c r="C367" s="30">
        <f t="shared" ref="C367:K367" si="62">SUM(C364:C366)</f>
        <v>0</v>
      </c>
      <c r="D367" s="30">
        <f t="shared" si="62"/>
        <v>9665</v>
      </c>
      <c r="E367" s="30">
        <f t="shared" si="62"/>
        <v>4776</v>
      </c>
      <c r="F367" s="37">
        <f t="shared" si="62"/>
        <v>2874775</v>
      </c>
      <c r="G367" s="37">
        <f t="shared" si="62"/>
        <v>8736509</v>
      </c>
      <c r="H367" s="37">
        <f t="shared" si="62"/>
        <v>4752121</v>
      </c>
      <c r="I367" s="37">
        <f t="shared" si="62"/>
        <v>2874773.71</v>
      </c>
      <c r="J367" s="37">
        <f t="shared" si="62"/>
        <v>7454865.9399999995</v>
      </c>
      <c r="K367" s="37">
        <f t="shared" si="62"/>
        <v>4378717.8100000005</v>
      </c>
    </row>
    <row r="368" spans="1:11" s="2" customFormat="1" ht="37.5">
      <c r="A368" s="38" t="s">
        <v>20</v>
      </c>
      <c r="B368" s="51" t="s">
        <v>28</v>
      </c>
      <c r="C368" s="28">
        <v>1094</v>
      </c>
      <c r="D368" s="28">
        <v>633</v>
      </c>
      <c r="E368" s="28">
        <v>305</v>
      </c>
      <c r="F368" s="36">
        <v>12811976</v>
      </c>
      <c r="G368" s="36">
        <v>319278.73</v>
      </c>
      <c r="H368" s="36">
        <v>2317048.5499999998</v>
      </c>
      <c r="I368" s="36">
        <v>12777901.310000001</v>
      </c>
      <c r="J368" s="36">
        <v>314923.33</v>
      </c>
      <c r="K368" s="36">
        <v>2310324.71</v>
      </c>
    </row>
    <row r="369" spans="1:11" s="2" customFormat="1" ht="18.75">
      <c r="A369" s="58"/>
      <c r="B369" s="51" t="s">
        <v>40</v>
      </c>
      <c r="C369" s="28"/>
      <c r="D369" s="28">
        <v>293</v>
      </c>
      <c r="E369" s="28">
        <v>1058</v>
      </c>
      <c r="F369" s="36"/>
      <c r="G369" s="36">
        <v>293000</v>
      </c>
      <c r="H369" s="36">
        <v>785273.89</v>
      </c>
      <c r="I369" s="36"/>
      <c r="J369" s="36">
        <v>106490.82999999999</v>
      </c>
      <c r="K369" s="36">
        <v>722110.59999999986</v>
      </c>
    </row>
    <row r="370" spans="1:11" s="2" customFormat="1" ht="18.75">
      <c r="A370" s="58"/>
      <c r="B370" s="51" t="s">
        <v>26</v>
      </c>
      <c r="C370" s="28"/>
      <c r="D370" s="28">
        <v>540</v>
      </c>
      <c r="E370" s="28">
        <v>180</v>
      </c>
      <c r="F370" s="36"/>
      <c r="G370" s="36">
        <v>467250</v>
      </c>
      <c r="H370" s="36">
        <v>155750</v>
      </c>
      <c r="I370" s="36"/>
      <c r="J370" s="36">
        <v>454041.56</v>
      </c>
      <c r="K370" s="36">
        <v>151347.01999999999</v>
      </c>
    </row>
    <row r="371" spans="1:11" s="2" customFormat="1" ht="37.5">
      <c r="A371" s="58"/>
      <c r="B371" s="51" t="s">
        <v>37</v>
      </c>
      <c r="C371" s="28"/>
      <c r="D371" s="28"/>
      <c r="E371" s="28"/>
      <c r="F371" s="36"/>
      <c r="G371" s="36"/>
      <c r="H371" s="36">
        <v>341947</v>
      </c>
      <c r="I371" s="36"/>
      <c r="J371" s="36"/>
      <c r="K371" s="36">
        <v>305628.13</v>
      </c>
    </row>
    <row r="372" spans="1:11" s="2" customFormat="1" ht="16.5" customHeight="1">
      <c r="A372" s="58"/>
      <c r="B372" s="51" t="s">
        <v>58</v>
      </c>
      <c r="C372" s="28"/>
      <c r="D372" s="28">
        <v>18659</v>
      </c>
      <c r="E372" s="28">
        <v>10665</v>
      </c>
      <c r="F372" s="36"/>
      <c r="G372" s="36">
        <v>12184141.609999999</v>
      </c>
      <c r="H372" s="36">
        <v>6964281.8799999999</v>
      </c>
      <c r="I372" s="36"/>
      <c r="J372" s="36">
        <v>12074495.420000002</v>
      </c>
      <c r="K372" s="36">
        <v>6901609.5199999996</v>
      </c>
    </row>
    <row r="373" spans="1:11" s="2" customFormat="1" ht="16.5" customHeight="1">
      <c r="A373" s="59"/>
      <c r="B373" s="51" t="s">
        <v>76</v>
      </c>
      <c r="C373" s="28"/>
      <c r="D373" s="28">
        <v>1741</v>
      </c>
      <c r="E373" s="28">
        <v>383</v>
      </c>
      <c r="F373" s="36"/>
      <c r="G373" s="36">
        <v>983911</v>
      </c>
      <c r="H373" s="36">
        <v>249232</v>
      </c>
      <c r="I373" s="36"/>
      <c r="J373" s="36">
        <v>933365.75</v>
      </c>
      <c r="K373" s="36">
        <v>237596.19</v>
      </c>
    </row>
    <row r="374" spans="1:11" s="1" customFormat="1" ht="18" customHeight="1">
      <c r="A374" s="53" t="s">
        <v>3</v>
      </c>
      <c r="B374" s="12"/>
      <c r="C374" s="30">
        <f t="shared" ref="C374:K374" si="63">SUM(C368:C373)</f>
        <v>1094</v>
      </c>
      <c r="D374" s="30">
        <f t="shared" si="63"/>
        <v>21866</v>
      </c>
      <c r="E374" s="30">
        <f t="shared" si="63"/>
        <v>12591</v>
      </c>
      <c r="F374" s="37">
        <f t="shared" si="63"/>
        <v>12811976</v>
      </c>
      <c r="G374" s="37">
        <f t="shared" si="63"/>
        <v>14247581.34</v>
      </c>
      <c r="H374" s="37">
        <f t="shared" si="63"/>
        <v>10813533.32</v>
      </c>
      <c r="I374" s="37">
        <f t="shared" si="63"/>
        <v>12777901.310000001</v>
      </c>
      <c r="J374" s="37">
        <f t="shared" si="63"/>
        <v>13883316.890000002</v>
      </c>
      <c r="K374" s="37">
        <f t="shared" si="63"/>
        <v>10628616.169999998</v>
      </c>
    </row>
    <row r="375" spans="1:11" s="1" customFormat="1" ht="37.5">
      <c r="A375" s="62" t="s">
        <v>21</v>
      </c>
      <c r="B375" s="16" t="s">
        <v>28</v>
      </c>
      <c r="C375" s="28"/>
      <c r="D375" s="28">
        <v>522</v>
      </c>
      <c r="E375" s="28">
        <v>93</v>
      </c>
      <c r="F375" s="36">
        <v>1558680</v>
      </c>
      <c r="G375" s="36">
        <v>522000</v>
      </c>
      <c r="H375" s="36">
        <v>367062</v>
      </c>
      <c r="I375" s="36">
        <v>1558678.45</v>
      </c>
      <c r="J375" s="36">
        <v>420592.74</v>
      </c>
      <c r="K375" s="36">
        <v>349284.58</v>
      </c>
    </row>
    <row r="376" spans="1:11" s="1" customFormat="1" ht="18.75">
      <c r="A376" s="58"/>
      <c r="B376" s="16" t="s">
        <v>26</v>
      </c>
      <c r="C376" s="28"/>
      <c r="D376" s="28">
        <v>340</v>
      </c>
      <c r="E376" s="28">
        <v>113</v>
      </c>
      <c r="F376" s="36"/>
      <c r="G376" s="36">
        <v>340000</v>
      </c>
      <c r="H376" s="36">
        <v>113000</v>
      </c>
      <c r="I376" s="36"/>
      <c r="J376" s="36">
        <v>337301.81</v>
      </c>
      <c r="K376" s="36">
        <v>112433.76</v>
      </c>
    </row>
    <row r="377" spans="1:11" s="1" customFormat="1" ht="37.5">
      <c r="A377" s="58"/>
      <c r="B377" s="16" t="s">
        <v>38</v>
      </c>
      <c r="C377" s="28"/>
      <c r="D377" s="28"/>
      <c r="E377" s="28"/>
      <c r="F377" s="36"/>
      <c r="G377" s="36"/>
      <c r="H377" s="36">
        <v>14507</v>
      </c>
      <c r="I377" s="36"/>
      <c r="J377" s="36"/>
      <c r="K377" s="36">
        <v>14506.060000000001</v>
      </c>
    </row>
    <row r="378" spans="1:11" s="1" customFormat="1" ht="18.75">
      <c r="A378" s="58"/>
      <c r="B378" s="16" t="s">
        <v>58</v>
      </c>
      <c r="C378" s="28"/>
      <c r="D378" s="28">
        <v>8756</v>
      </c>
      <c r="E378" s="28">
        <v>5004</v>
      </c>
      <c r="F378" s="36"/>
      <c r="G378" s="36">
        <v>11349980</v>
      </c>
      <c r="H378" s="36">
        <v>6486925</v>
      </c>
      <c r="I378" s="36"/>
      <c r="J378" s="36">
        <v>11271109.07</v>
      </c>
      <c r="K378" s="36">
        <v>6442404.4100000001</v>
      </c>
    </row>
    <row r="379" spans="1:11" s="1" customFormat="1" ht="18.75">
      <c r="A379" s="59"/>
      <c r="B379" s="16" t="s">
        <v>76</v>
      </c>
      <c r="C379" s="28"/>
      <c r="D379" s="28">
        <v>758</v>
      </c>
      <c r="E379" s="28">
        <v>134</v>
      </c>
      <c r="F379" s="36"/>
      <c r="G379" s="36"/>
      <c r="H379" s="36"/>
      <c r="I379" s="36"/>
      <c r="J379" s="36"/>
      <c r="K379" s="36"/>
    </row>
    <row r="380" spans="1:11" ht="19.5">
      <c r="A380" s="11" t="s">
        <v>3</v>
      </c>
      <c r="B380" s="12"/>
      <c r="C380" s="30">
        <f>SUM(C375:C379)</f>
        <v>0</v>
      </c>
      <c r="D380" s="30">
        <f t="shared" ref="D380:K380" si="64">SUM(D375:D379)</f>
        <v>10376</v>
      </c>
      <c r="E380" s="30">
        <f t="shared" si="64"/>
        <v>5344</v>
      </c>
      <c r="F380" s="37">
        <f t="shared" si="64"/>
        <v>1558680</v>
      </c>
      <c r="G380" s="37">
        <f t="shared" si="64"/>
        <v>12211980</v>
      </c>
      <c r="H380" s="37">
        <f t="shared" si="64"/>
        <v>6981494</v>
      </c>
      <c r="I380" s="37">
        <f t="shared" si="64"/>
        <v>1558678.45</v>
      </c>
      <c r="J380" s="37">
        <f t="shared" si="64"/>
        <v>12029003.620000001</v>
      </c>
      <c r="K380" s="37">
        <f t="shared" si="64"/>
        <v>6918628.8100000005</v>
      </c>
    </row>
    <row r="381" spans="1:11" ht="37.5">
      <c r="A381" s="75" t="s">
        <v>22</v>
      </c>
      <c r="B381" s="16" t="s">
        <v>28</v>
      </c>
      <c r="C381" s="28"/>
      <c r="D381" s="28">
        <v>393</v>
      </c>
      <c r="E381" s="28">
        <v>69</v>
      </c>
      <c r="F381" s="36">
        <v>5611769</v>
      </c>
      <c r="G381" s="36">
        <v>393000</v>
      </c>
      <c r="H381" s="36">
        <v>1059313</v>
      </c>
      <c r="I381" s="36">
        <v>5611768.2999999998</v>
      </c>
      <c r="J381" s="36">
        <v>377533.83</v>
      </c>
      <c r="K381" s="36">
        <v>1056935.7000000002</v>
      </c>
    </row>
    <row r="382" spans="1:11" ht="18.75">
      <c r="A382" s="75"/>
      <c r="B382" s="16" t="s">
        <v>40</v>
      </c>
      <c r="C382" s="28"/>
      <c r="D382" s="28">
        <v>28</v>
      </c>
      <c r="E382" s="28">
        <v>5</v>
      </c>
      <c r="F382" s="36"/>
      <c r="G382" s="36">
        <v>28000</v>
      </c>
      <c r="H382" s="36">
        <v>15539</v>
      </c>
      <c r="I382" s="36"/>
      <c r="J382" s="36">
        <v>27725.260000000002</v>
      </c>
      <c r="K382" s="36">
        <v>15432.01</v>
      </c>
    </row>
    <row r="383" spans="1:11" ht="18.75">
      <c r="A383" s="75"/>
      <c r="B383" s="16" t="s">
        <v>48</v>
      </c>
      <c r="C383" s="28"/>
      <c r="D383" s="28">
        <v>58</v>
      </c>
      <c r="E383" s="28">
        <v>7</v>
      </c>
      <c r="F383" s="36"/>
      <c r="G383" s="36">
        <v>777725</v>
      </c>
      <c r="H383" s="36">
        <v>86970</v>
      </c>
      <c r="I383" s="36"/>
      <c r="J383" s="36">
        <v>776871.58</v>
      </c>
      <c r="K383" s="36">
        <v>86319.06</v>
      </c>
    </row>
    <row r="384" spans="1:11" ht="37.5" customHeight="1">
      <c r="A384" s="75"/>
      <c r="B384" s="16" t="s">
        <v>26</v>
      </c>
      <c r="C384" s="28">
        <v>351</v>
      </c>
      <c r="D384" s="28">
        <v>525</v>
      </c>
      <c r="E384" s="28">
        <v>214</v>
      </c>
      <c r="F384" s="36">
        <v>351000</v>
      </c>
      <c r="G384" s="36">
        <v>483750</v>
      </c>
      <c r="H384" s="36">
        <v>200250</v>
      </c>
      <c r="I384" s="36"/>
      <c r="J384" s="36">
        <v>433578.85</v>
      </c>
      <c r="K384" s="36">
        <v>144528.76</v>
      </c>
    </row>
    <row r="385" spans="1:11" ht="18.75">
      <c r="A385" s="75"/>
      <c r="B385" s="16" t="s">
        <v>58</v>
      </c>
      <c r="C385" s="28"/>
      <c r="D385" s="28">
        <v>4136</v>
      </c>
      <c r="E385" s="28">
        <v>2364</v>
      </c>
      <c r="F385" s="36"/>
      <c r="G385" s="36">
        <v>4136000</v>
      </c>
      <c r="H385" s="36">
        <v>2364000</v>
      </c>
      <c r="I385" s="36"/>
      <c r="J385" s="36">
        <v>3668885.13</v>
      </c>
      <c r="K385" s="36">
        <v>2097095.28</v>
      </c>
    </row>
    <row r="386" spans="1:11" ht="18.75">
      <c r="A386" s="75"/>
      <c r="B386" s="16" t="s">
        <v>76</v>
      </c>
      <c r="C386" s="28"/>
      <c r="D386" s="28">
        <v>1169</v>
      </c>
      <c r="E386" s="28">
        <v>237</v>
      </c>
      <c r="F386" s="36"/>
      <c r="G386" s="36">
        <v>530000</v>
      </c>
      <c r="H386" s="36">
        <v>124000</v>
      </c>
      <c r="I386" s="36"/>
      <c r="J386" s="36">
        <v>384908.4</v>
      </c>
      <c r="K386" s="36">
        <v>97977.93</v>
      </c>
    </row>
    <row r="387" spans="1:11" ht="19.5">
      <c r="A387" s="11" t="s">
        <v>3</v>
      </c>
      <c r="B387" s="12"/>
      <c r="C387" s="30">
        <f t="shared" ref="C387:K387" si="65">SUM(C381:C386)</f>
        <v>351</v>
      </c>
      <c r="D387" s="30">
        <f t="shared" si="65"/>
        <v>6309</v>
      </c>
      <c r="E387" s="30">
        <f t="shared" si="65"/>
        <v>2896</v>
      </c>
      <c r="F387" s="37">
        <f t="shared" si="65"/>
        <v>5962769</v>
      </c>
      <c r="G387" s="37">
        <f t="shared" si="65"/>
        <v>6348475</v>
      </c>
      <c r="H387" s="37">
        <f t="shared" si="65"/>
        <v>3850072</v>
      </c>
      <c r="I387" s="37">
        <f t="shared" si="65"/>
        <v>5611768.2999999998</v>
      </c>
      <c r="J387" s="37">
        <f t="shared" si="65"/>
        <v>5669503.0500000007</v>
      </c>
      <c r="K387" s="37">
        <f t="shared" si="65"/>
        <v>3498288.7400000007</v>
      </c>
    </row>
    <row r="388" spans="1:11" ht="37.5">
      <c r="A388" s="75" t="s">
        <v>23</v>
      </c>
      <c r="B388" s="16" t="s">
        <v>28</v>
      </c>
      <c r="C388" s="28">
        <v>134</v>
      </c>
      <c r="D388" s="28">
        <v>975</v>
      </c>
      <c r="E388" s="28">
        <v>195</v>
      </c>
      <c r="F388" s="36">
        <v>21011169</v>
      </c>
      <c r="G388" s="36">
        <v>746659</v>
      </c>
      <c r="H388" s="36">
        <v>2041990</v>
      </c>
      <c r="I388" s="36">
        <v>10817541.76</v>
      </c>
      <c r="J388" s="36">
        <v>433799.62</v>
      </c>
      <c r="K388" s="36">
        <v>1985531.01</v>
      </c>
    </row>
    <row r="389" spans="1:11" ht="18.75">
      <c r="A389" s="75"/>
      <c r="B389" s="16" t="s">
        <v>40</v>
      </c>
      <c r="C389" s="28"/>
      <c r="D389" s="28"/>
      <c r="E389" s="28"/>
      <c r="F389" s="36"/>
      <c r="G389" s="36"/>
      <c r="H389" s="36">
        <v>93018</v>
      </c>
      <c r="I389" s="36"/>
      <c r="J389" s="36"/>
      <c r="K389" s="36">
        <v>93018</v>
      </c>
    </row>
    <row r="390" spans="1:11" ht="18.75">
      <c r="A390" s="75"/>
      <c r="B390" s="16" t="s">
        <v>26</v>
      </c>
      <c r="C390" s="28"/>
      <c r="D390" s="28">
        <v>258</v>
      </c>
      <c r="E390" s="28">
        <v>87</v>
      </c>
      <c r="F390" s="36"/>
      <c r="G390" s="36">
        <v>258000</v>
      </c>
      <c r="H390" s="36">
        <v>86000</v>
      </c>
      <c r="I390" s="36"/>
      <c r="J390" s="36">
        <v>245410.87</v>
      </c>
      <c r="K390" s="36">
        <v>81803.95</v>
      </c>
    </row>
    <row r="391" spans="1:11" ht="18.75">
      <c r="A391" s="75"/>
      <c r="B391" s="16" t="s">
        <v>58</v>
      </c>
      <c r="C391" s="28"/>
      <c r="D391" s="28">
        <v>9176</v>
      </c>
      <c r="E391" s="28">
        <v>5246</v>
      </c>
      <c r="F391" s="36"/>
      <c r="G391" s="36">
        <v>6291854.5300000003</v>
      </c>
      <c r="H391" s="36">
        <v>3596334.27</v>
      </c>
      <c r="I391" s="36"/>
      <c r="J391" s="36">
        <v>5897238.0899999999</v>
      </c>
      <c r="K391" s="36">
        <v>3370780.6100000003</v>
      </c>
    </row>
    <row r="392" spans="1:11" ht="18.75">
      <c r="A392" s="75"/>
      <c r="B392" s="16" t="s">
        <v>76</v>
      </c>
      <c r="C392" s="28"/>
      <c r="D392" s="28">
        <v>758</v>
      </c>
      <c r="E392" s="28">
        <v>134</v>
      </c>
      <c r="F392" s="36"/>
      <c r="G392" s="36"/>
      <c r="H392" s="36"/>
      <c r="I392" s="36"/>
      <c r="J392" s="36"/>
      <c r="K392" s="36"/>
    </row>
    <row r="393" spans="1:11" ht="19.5">
      <c r="A393" s="11" t="s">
        <v>3</v>
      </c>
      <c r="B393" s="12"/>
      <c r="C393" s="30">
        <f>SUM(C388:C392)</f>
        <v>134</v>
      </c>
      <c r="D393" s="30">
        <f t="shared" ref="D393:K393" si="66">SUM(D388:D392)</f>
        <v>11167</v>
      </c>
      <c r="E393" s="30">
        <f t="shared" si="66"/>
        <v>5662</v>
      </c>
      <c r="F393" s="37">
        <f t="shared" si="66"/>
        <v>21011169</v>
      </c>
      <c r="G393" s="37">
        <f t="shared" si="66"/>
        <v>7296513.5300000003</v>
      </c>
      <c r="H393" s="37">
        <f t="shared" si="66"/>
        <v>5817342.2699999996</v>
      </c>
      <c r="I393" s="37">
        <f t="shared" si="66"/>
        <v>10817541.76</v>
      </c>
      <c r="J393" s="37">
        <f t="shared" si="66"/>
        <v>6576448.5800000001</v>
      </c>
      <c r="K393" s="37">
        <f t="shared" si="66"/>
        <v>5531133.5700000003</v>
      </c>
    </row>
    <row r="394" spans="1:11" ht="37.5">
      <c r="A394" s="75" t="s">
        <v>24</v>
      </c>
      <c r="B394" s="16" t="s">
        <v>28</v>
      </c>
      <c r="C394" s="28"/>
      <c r="D394" s="28">
        <v>566</v>
      </c>
      <c r="E394" s="28">
        <v>101</v>
      </c>
      <c r="F394" s="36">
        <v>11683406</v>
      </c>
      <c r="G394" s="36">
        <v>566000</v>
      </c>
      <c r="H394" s="36">
        <v>2162780</v>
      </c>
      <c r="I394" s="36">
        <v>11683405</v>
      </c>
      <c r="J394" s="36">
        <v>550535.28</v>
      </c>
      <c r="K394" s="36">
        <v>2158930.83</v>
      </c>
    </row>
    <row r="395" spans="1:11" ht="18.75">
      <c r="A395" s="75"/>
      <c r="B395" s="16" t="s">
        <v>40</v>
      </c>
      <c r="C395" s="28"/>
      <c r="D395" s="28"/>
      <c r="E395" s="28"/>
      <c r="F395" s="36"/>
      <c r="G395" s="36"/>
      <c r="H395" s="36">
        <v>612804</v>
      </c>
      <c r="I395" s="36"/>
      <c r="J395" s="36"/>
      <c r="K395" s="36">
        <v>612801.32000000007</v>
      </c>
    </row>
    <row r="396" spans="1:11" ht="18.75">
      <c r="A396" s="75"/>
      <c r="B396" s="16" t="s">
        <v>26</v>
      </c>
      <c r="C396" s="28"/>
      <c r="D396" s="28">
        <v>825</v>
      </c>
      <c r="E396" s="28">
        <v>275</v>
      </c>
      <c r="F396" s="36"/>
      <c r="G396" s="36"/>
      <c r="H396" s="36"/>
      <c r="I396" s="36"/>
      <c r="J396" s="36"/>
      <c r="K396" s="36"/>
    </row>
    <row r="397" spans="1:11" ht="37.5">
      <c r="A397" s="75"/>
      <c r="B397" s="16" t="s">
        <v>45</v>
      </c>
      <c r="C397" s="28"/>
      <c r="D397" s="28"/>
      <c r="E397" s="28"/>
      <c r="F397" s="36"/>
      <c r="G397" s="36"/>
      <c r="H397" s="36">
        <v>437369</v>
      </c>
      <c r="I397" s="36"/>
      <c r="J397" s="36"/>
      <c r="K397" s="36">
        <v>310059.94</v>
      </c>
    </row>
    <row r="398" spans="1:11" ht="18.75">
      <c r="A398" s="75"/>
      <c r="B398" s="16" t="s">
        <v>58</v>
      </c>
      <c r="C398" s="28"/>
      <c r="D398" s="28">
        <v>4009</v>
      </c>
      <c r="E398" s="28">
        <v>2291</v>
      </c>
      <c r="F398" s="36"/>
      <c r="G398" s="36">
        <v>4009000</v>
      </c>
      <c r="H398" s="36">
        <v>2291000</v>
      </c>
      <c r="I398" s="36"/>
      <c r="J398" s="36">
        <v>3783854.13</v>
      </c>
      <c r="K398" s="36">
        <v>2162797.66</v>
      </c>
    </row>
    <row r="399" spans="1:11" s="43" customFormat="1" ht="37.5" customHeight="1">
      <c r="A399" s="75"/>
      <c r="B399" s="16" t="s">
        <v>70</v>
      </c>
      <c r="C399" s="28"/>
      <c r="D399" s="28"/>
      <c r="E399" s="28"/>
      <c r="F399" s="36">
        <v>76110</v>
      </c>
      <c r="G399" s="36"/>
      <c r="H399" s="36">
        <v>13432</v>
      </c>
      <c r="I399" s="36">
        <v>41293.770000000004</v>
      </c>
      <c r="J399" s="36"/>
      <c r="K399" s="36">
        <v>7287.14</v>
      </c>
    </row>
    <row r="400" spans="1:11" ht="18.75">
      <c r="A400" s="75"/>
      <c r="B400" s="16" t="s">
        <v>76</v>
      </c>
      <c r="C400" s="28"/>
      <c r="D400" s="28">
        <v>1829</v>
      </c>
      <c r="E400" s="28">
        <v>406</v>
      </c>
      <c r="F400" s="36"/>
      <c r="G400" s="36">
        <v>1071000</v>
      </c>
      <c r="H400" s="36">
        <v>272000.00000000006</v>
      </c>
      <c r="I400" s="36"/>
      <c r="J400" s="36">
        <v>1061199.46</v>
      </c>
      <c r="K400" s="36">
        <v>270125.93</v>
      </c>
    </row>
    <row r="401" spans="1:11" ht="19.5">
      <c r="A401" s="11" t="s">
        <v>3</v>
      </c>
      <c r="B401" s="12"/>
      <c r="C401" s="30">
        <f t="shared" ref="C401:K401" si="67">SUM(C394:C400)</f>
        <v>0</v>
      </c>
      <c r="D401" s="30">
        <f t="shared" si="67"/>
        <v>7229</v>
      </c>
      <c r="E401" s="30">
        <f t="shared" si="67"/>
        <v>3073</v>
      </c>
      <c r="F401" s="37">
        <f t="shared" si="67"/>
        <v>11759516</v>
      </c>
      <c r="G401" s="37">
        <f t="shared" si="67"/>
        <v>5646000</v>
      </c>
      <c r="H401" s="37">
        <f t="shared" si="67"/>
        <v>5789385</v>
      </c>
      <c r="I401" s="37">
        <f t="shared" si="67"/>
        <v>11724698.77</v>
      </c>
      <c r="J401" s="37">
        <f t="shared" si="67"/>
        <v>5395588.8700000001</v>
      </c>
      <c r="K401" s="37">
        <f t="shared" si="67"/>
        <v>5522002.8199999994</v>
      </c>
    </row>
    <row r="402" spans="1:11" ht="39">
      <c r="A402" s="11" t="s">
        <v>8</v>
      </c>
      <c r="B402" s="12"/>
      <c r="C402" s="30">
        <f>C9+C12+C15+C18+C21+C24+C27+C31+C34+C37+C39+C42+C45+C47+C51+C63+C69+C75+C86+C96+C102+C113+C115+C118+C136+C154+C156+C186+C192+C200+C202+C220+C229+C235+C244+C247+C252+C257+C260+C262+C264+C267+C273+C275+C278+C280+C283+C285+C287+C291+C294+C296+C298+C304+C310+C316+C323+C329+C336+C341+C347+C354+C363+C367+C374+C380+C387+C393+C401</f>
        <v>59916048</v>
      </c>
      <c r="D402" s="30">
        <f>D9+D12+D15+D18+D21+D24+D27+D31+D34+D37+D39+D42+D45+D47+D51+D63+D69+D75+D86+D96+D102+D113+D115+D118+D136+D154+D156+D186+D192+D200+D202+D220+D229+D235+D244+D247+D252+D257+D260+D262+D264+D267+D273+D275+D278+D280+D283+D285+D287+D291+D294+D296+D298+D304+D310+D316+D323+D329+D336+D341+D347+D354+D363+D367+D374+D380+D387+D393+D401</f>
        <v>2424821</v>
      </c>
      <c r="E402" s="30">
        <f>E9+E12+E15+E18+E21+E24+E27+E31+E34+E37+E39+E42+E45+E47+E51+E63+E69+E75+E86+E96+E102+E113+E115+E118+E136+E154+E156+E186+E192+E200+E202+E220+E229+E235+E244+E247+E252+E257+E260+E262+E264+E267+E273+E275+E278+E280+E283+E285+E287+E291+E294+E296+E298+E304+E310+E316+E323+E329+E336+E341+E347+E354+E363+E367+E374+E380+E387+E393+E401</f>
        <v>4696294</v>
      </c>
      <c r="F402" s="37">
        <f>F9+F12+F15+F18+F21+F24+F27+F31+F34+F37+F39+F42+F45+F47+F51+F63+F69+F75+F86+F96+F102+F113+F115+F118+F136+F154+F156+F186+F192+F200+F202+F220+F229+F235+F244+F247+F252+F257+F260+F262+F264+F267+F273+F275+F278+F280+F283+F285+F287+F291+F294+F296+F298+F304+F310+F316+F323+F329+F336+F341+F347+F354+F363+F367+F374+F380+F387+F393+F401</f>
        <v>77920638484.150009</v>
      </c>
      <c r="G402" s="37">
        <f>G9+G12+G15+G18+G21+G24+G27+G31+G34+G37+G39+G42+G45+G47+G51+G63+G69+G75+G86+G96+G102+G113+G115+G118+G136+G154+G156+G186+G192+G200+G202+G220+G229+G235+G244+G247+G252+G257+G260+G262+G264+G267+G273+G275+G278+G280+G283+G285+G287+G291+G294+G296+G298+G304+G310+G316+G323+G329+G336+G341+G347+G354+G363+G367+G374+G380+G387+G393+G401</f>
        <v>2209917332.4000006</v>
      </c>
      <c r="H402" s="37">
        <f>H9+H12+H15+H18+H21+H24+H27+H31+H34+H37+H39+H42+H45+H47+H51+H63+H69+H75+H86+H96+H102+H113+H115+H118+H136+H154+H156+H186+H192+H200+H202+H220+H229+H235+H244+H247+H252+H257+H260+H262+H264+H267+H273+H275+H278+H280+H283+H285+H287+H291+H294+H296+H298+H304+H310+H316+H323+H329+H336+H341+H347+H354+H363+H367+H374+H380+H387+H393+H401+1000</f>
        <v>7215312442.7600021</v>
      </c>
      <c r="I402" s="37">
        <f>I9+I12+I15+I18+I21+I24+I27+I31+I34+I37+I39+I42+I45+I47+I51+I63+I69+I75+I86+I96+I102+I113+I115+I118+I136+I154+I156+I186+I192+I200+I202+I220+I229+I235+I244+I247+I252+I257+I260+I262+I264+I267+I273+I275+I278+I280+I283+I285+I287+I291+I294+I296+I298+I304+I310+I316+I323+I329+I336+I341+I347+I354+I363+I367+I374+I380+I387+I393+I401</f>
        <v>74102704361.949982</v>
      </c>
      <c r="J402" s="37">
        <f>J9+J12+J15+J18+J21+J24+J27+J31+J34+J37+J39+J42+J45+J47+J51+J63+J69+J75+J86+J96+J102+J113+J115+J118+J136+J154+J156+J186+J192+J200+J202+J220+J229+J235+J244+J247+J252+J257+J260+J262+J264+J267+J273+J275+J278+J280+J283+J285+J287+J291+J294+J296+J298+J304+J310+J316+J323+J329+J336+J341+J347+J354+J363+J367+J374+J380+J387+J393+J401</f>
        <v>2040598410.0299997</v>
      </c>
      <c r="K402" s="37">
        <f>K9+K12+K15+K18+K21+K24+K27+K31+K34+K37+K39+K42+K45+K47+K51+K63+K69+K75+K86+K96+K102+K113+K115+K118+K136+K154+K156+K186+K192+K200+K202+K220+K229+K235+K244+K247+K252+K257+K260+K262+K264+K267+K273+K275+K278+K280+K283+K285+K287+K291+K294+K296+K298+K304+K310+K316+K323+K329+K336+K341+K347+K354+K363+K367+K374+K380+K387+K393+K401</f>
        <v>6966786295.6299973</v>
      </c>
    </row>
    <row r="404" spans="1:11" ht="18" customHeight="1">
      <c r="A404" s="76" t="s">
        <v>81</v>
      </c>
      <c r="B404" s="76"/>
      <c r="C404" s="76"/>
      <c r="D404" s="76"/>
    </row>
    <row r="405" spans="1:11" ht="18" customHeight="1">
      <c r="A405" s="77" t="s">
        <v>80</v>
      </c>
      <c r="B405" s="77"/>
      <c r="C405" s="77"/>
      <c r="D405" s="77"/>
    </row>
  </sheetData>
  <mergeCells count="73">
    <mergeCell ref="A265:A266"/>
    <mergeCell ref="A281:A282"/>
    <mergeCell ref="A288:A290"/>
    <mergeCell ref="A324:A328"/>
    <mergeCell ref="A305:A309"/>
    <mergeCell ref="A276:A277"/>
    <mergeCell ref="A404:D404"/>
    <mergeCell ref="A405:D405"/>
    <mergeCell ref="A381:A386"/>
    <mergeCell ref="A388:A392"/>
    <mergeCell ref="A394:A400"/>
    <mergeCell ref="A292:A293"/>
    <mergeCell ref="A342:A346"/>
    <mergeCell ref="A375:A379"/>
    <mergeCell ref="A348:A353"/>
    <mergeCell ref="A355:A362"/>
    <mergeCell ref="A364:A366"/>
    <mergeCell ref="A299:A303"/>
    <mergeCell ref="A337:A340"/>
    <mergeCell ref="A330:A335"/>
    <mergeCell ref="A311:A315"/>
    <mergeCell ref="A97:A101"/>
    <mergeCell ref="A193:A199"/>
    <mergeCell ref="A221:A228"/>
    <mergeCell ref="A230:A234"/>
    <mergeCell ref="A32:A33"/>
    <mergeCell ref="A43:A44"/>
    <mergeCell ref="A48:A50"/>
    <mergeCell ref="A64:A68"/>
    <mergeCell ref="A40:A41"/>
    <mergeCell ref="A116:A117"/>
    <mergeCell ref="A87:A95"/>
    <mergeCell ref="A52:A62"/>
    <mergeCell ref="A1:K1"/>
    <mergeCell ref="A2:K2"/>
    <mergeCell ref="I5:K5"/>
    <mergeCell ref="G6:H6"/>
    <mergeCell ref="J6:K6"/>
    <mergeCell ref="C5:E5"/>
    <mergeCell ref="A5:A7"/>
    <mergeCell ref="C6:C7"/>
    <mergeCell ref="D6:E6"/>
    <mergeCell ref="F5:H5"/>
    <mergeCell ref="A76:A78"/>
    <mergeCell ref="A79:A85"/>
    <mergeCell ref="A35:A36"/>
    <mergeCell ref="I6:I7"/>
    <mergeCell ref="F6:F7"/>
    <mergeCell ref="A22:A23"/>
    <mergeCell ref="A13:A14"/>
    <mergeCell ref="A10:A11"/>
    <mergeCell ref="B5:B7"/>
    <mergeCell ref="A28:A30"/>
    <mergeCell ref="A16:A17"/>
    <mergeCell ref="A19:A20"/>
    <mergeCell ref="A25:A26"/>
    <mergeCell ref="A70:A74"/>
    <mergeCell ref="A241:A243"/>
    <mergeCell ref="A369:A373"/>
    <mergeCell ref="A103:A110"/>
    <mergeCell ref="A111:A112"/>
    <mergeCell ref="A137:A141"/>
    <mergeCell ref="A157:A174"/>
    <mergeCell ref="A203:A207"/>
    <mergeCell ref="A236:A240"/>
    <mergeCell ref="A187:A191"/>
    <mergeCell ref="A245:A246"/>
    <mergeCell ref="A248:A251"/>
    <mergeCell ref="A119:A135"/>
    <mergeCell ref="A253:A256"/>
    <mergeCell ref="A258:A259"/>
    <mergeCell ref="A268:A272"/>
    <mergeCell ref="A317:A322"/>
  </mergeCells>
  <printOptions horizontalCentered="1"/>
  <pageMargins left="0.19685039370078741" right="0.19685039370078741" top="0.74803149606299213" bottom="0.35433070866141736" header="0.51181102362204722" footer="0.15748031496062992"/>
  <pageSetup paperSize="9" scale="40" firstPageNumber="4" orientation="landscape" useFirstPageNumber="1" r:id="rId1"/>
  <headerFooter alignWithMargins="0">
    <oddHeader>&amp;C&amp;14 &amp;16 &amp;18 15/&amp;P</oddHeader>
  </headerFooter>
  <rowBreaks count="2" manualBreakCount="2">
    <brk id="280" max="10" man="1"/>
    <brk id="323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17717F-594F-4E07-AF40-E92090E3AA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9B59C7-76FB-404D-A64F-B79D1B98C4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AD41274-E052-46A7-BC92-A4BB00603F56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15 WYKON DOCH i WYD BŚE 2</vt:lpstr>
      <vt:lpstr>'zal 15 WYKON DOCH i WYD BŚE 2'!Obszar_wydruku</vt:lpstr>
      <vt:lpstr>'zal 15 WYKON DOCH i WYD BŚE 2'!Tytuły_wydruku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Zwierzchowska Iwona</dc:creator>
  <cp:lastModifiedBy>Dudzińska Jolanta</cp:lastModifiedBy>
  <cp:lastPrinted>2023-05-23T12:22:59Z</cp:lastPrinted>
  <dcterms:created xsi:type="dcterms:W3CDTF">2011-04-27T11:42:55Z</dcterms:created>
  <dcterms:modified xsi:type="dcterms:W3CDTF">2023-05-24T09:45:27Z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UxC4dwLulzfINJ8nQH+xvX5LNGipWa4BRSZhPgxsCvlBV08wDdjiJN91QH/ZqhnW3hjVa8ZW8XUGDQ7sr9BIrg==</vt:lpwstr>
  </property>
  <property fmtid="{D5CDD505-2E9C-101B-9397-08002B2CF9AE}" pid="4" name="MFClassificationDate">
    <vt:lpwstr>2022-04-14T13:07:17.7207631+02:00</vt:lpwstr>
  </property>
  <property fmtid="{D5CDD505-2E9C-101B-9397-08002B2CF9AE}" pid="5" name="MFClassifiedBySID">
    <vt:lpwstr>UxC4dwLulzfINJ8nQH+xvX5LNGipWa4BRSZhPgxsCvm42mrIC/DSDv0ggS+FjUN/2v1BBotkLlY5aAiEhoi6uaahWkLHeaNV5WlVt9ARfYcF5OKcLQurRsqxym8mAXKc</vt:lpwstr>
  </property>
  <property fmtid="{D5CDD505-2E9C-101B-9397-08002B2CF9AE}" pid="6" name="MFGRNItemId">
    <vt:lpwstr>GRN-cf684b5e-3652-46e0-865c-110dce575470</vt:lpwstr>
  </property>
  <property fmtid="{D5CDD505-2E9C-101B-9397-08002B2CF9AE}" pid="7" name="MFHash">
    <vt:lpwstr>/6VuI1GW6hmrWrqRAQW9Nn1ACOY90J0V9MDbKg3FFsQ=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